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1760" tabRatio="627" activeTab="0"/>
  </bookViews>
  <sheets>
    <sheet name="Intro" sheetId="1" r:id="rId1"/>
    <sheet name="1 nbr" sheetId="2" r:id="rId2"/>
    <sheet name="2 nbr" sheetId="3" r:id="rId3"/>
    <sheet name="3 nbr" sheetId="4" r:id="rId4"/>
    <sheet name="1 nbr 1 flèche" sheetId="5" r:id="rId5"/>
    <sheet name="1 nbr 1 opé" sheetId="6" r:id="rId6"/>
    <sheet name="2 nbr 1 opé" sheetId="7" r:id="rId7"/>
    <sheet name="3 nbr 2 opé" sheetId="8" r:id="rId8"/>
    <sheet name="1 ou 2 mains" sheetId="9" r:id="rId9"/>
    <sheet name="2 mains" sheetId="10" r:id="rId10"/>
    <sheet name="1 dé (de dédé)" sheetId="11" r:id="rId11"/>
    <sheet name="2 dés (de dédé)" sheetId="12" r:id="rId12"/>
    <sheet name="1 constellation" sheetId="13" r:id="rId13"/>
    <sheet name="2 constellations" sheetId="14" r:id="rId14"/>
    <sheet name="3 constellations" sheetId="15" r:id="rId15"/>
    <sheet name="bases du tirage" sheetId="16" r:id="rId16"/>
  </sheets>
  <definedNames/>
  <calcPr fullCalcOnLoad="1"/>
</workbook>
</file>

<file path=xl/sharedStrings.xml><?xml version="1.0" encoding="utf-8"?>
<sst xmlns="http://schemas.openxmlformats.org/spreadsheetml/2006/main" count="440" uniqueCount="159">
  <si>
    <t>tirage aléatoire :</t>
  </si>
  <si>
    <t>arrondi :</t>
  </si>
  <si>
    <t>valeur tirée :</t>
  </si>
  <si>
    <t>longueur utile de la liste :</t>
  </si>
  <si>
    <t>premier nombre de la liste :</t>
  </si>
  <si>
    <t>incrément de la liste :</t>
  </si>
  <si>
    <t>Tirage numérique n°1</t>
  </si>
  <si>
    <t>Tirage numérique n°3</t>
  </si>
  <si>
    <t>ë</t>
  </si>
  <si>
    <t>ì</t>
  </si>
  <si>
    <t>î</t>
  </si>
  <si>
    <t>í</t>
  </si>
  <si>
    <t>Tirage flèche (1 parmi 4 ou 8)</t>
  </si>
  <si>
    <t>ç</t>
  </si>
  <si>
    <t>é</t>
  </si>
  <si>
    <t>è</t>
  </si>
  <si>
    <t>ê</t>
  </si>
  <si>
    <t>Ne modifiez que la longueur utile de la liste en lui donnant la valeur 4 ou la valeur 8.</t>
  </si>
  <si>
    <t>+</t>
  </si>
  <si>
    <t>´</t>
  </si>
  <si>
    <t>¸</t>
  </si>
  <si>
    <t>±</t>
  </si>
  <si>
    <t>Ne modifiez que la longueur utile de la liste en lui donnant les valeurs 2, 3, ou 4.</t>
  </si>
  <si>
    <t>Tirage numérique n°2</t>
  </si>
  <si>
    <t>police utilisée :</t>
  </si>
  <si>
    <t>symbol</t>
  </si>
  <si>
    <t>Wingdings</t>
  </si>
  <si>
    <t>Ne modifiez que la longueur utile de la liste en lui donnant les valeurs 6 à 9.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</si>
  <si>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</si>
  <si>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</si>
  <si>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</si>
  <si>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</si>
  <si>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</si>
  <si>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</si>
  <si>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</si>
  <si>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</si>
  <si>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</si>
  <si>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Pitchou</t>
  </si>
  <si>
    <t>Pitchou n°1</t>
  </si>
  <si>
    <t>Pitchou n°2</t>
  </si>
  <si>
    <t>Pitchou n°3</t>
  </si>
  <si>
    <t>K</t>
  </si>
  <si>
    <t>L</t>
  </si>
  <si>
    <t>M</t>
  </si>
  <si>
    <t>N</t>
  </si>
  <si>
    <t>O</t>
  </si>
  <si>
    <t>Q</t>
  </si>
  <si>
    <t>R</t>
  </si>
  <si>
    <t>S</t>
  </si>
  <si>
    <t>T</t>
  </si>
  <si>
    <t>U</t>
  </si>
  <si>
    <t>Main n°1</t>
  </si>
  <si>
    <t>!</t>
  </si>
  <si>
    <t>Ne modifiez que la longueur utile de la liste en lui donnant les valeurs 5 à 10.</t>
  </si>
  <si>
    <t>Main n°2</t>
  </si>
  <si>
    <t>Pour modifier les paramètres du tirage, aller sur l'onglet [Bases du tirage]</t>
  </si>
  <si>
    <t>Pour effectuer un nouveau tirage, appuyer sur la touche [F9]</t>
  </si>
  <si>
    <t>Tirages aléatoires.</t>
  </si>
  <si>
    <t>Pour les tirages n°1, 2 et 3, ne modifiez que les 3 premiers paramètres : premier nombre de la liste, incrément de la liste, longueur utile de la liste.</t>
  </si>
  <si>
    <t>Tirage signe opératoire n°1 (1 parmi 4)</t>
  </si>
  <si>
    <t>Tirage signe opératoire n°2 (1 parmi 4)</t>
  </si>
  <si>
    <t>et de deux opérateurs choisis dans des listes variables</t>
  </si>
  <si>
    <t>Ce classeur Excel permet de réaliser des tirages aléatoires de nombres ou de symboles.</t>
  </si>
  <si>
    <t>Pour afficher un nouveau tirage, appuyer sur la touche [F9]</t>
  </si>
  <si>
    <t>Les intitulés reprennent le nom des feuilles.</t>
  </si>
  <si>
    <t>Tirage d'un seul nombre pris dans une liste. La feuille {bases du tirage} permet de fixer le premier terme de la liste, l'écart constant entre chaque terme, la longueur de la liste.</t>
  </si>
  <si>
    <t>2 nbr</t>
  </si>
  <si>
    <t>Tirage de deux nombres pris dans deux listes. La feuille {bases du tirage} permet de fixer le premier terme des listes, l'écart constant entre chaque terme, la longueur de chaque liste.</t>
  </si>
  <si>
    <t>3 nbr</t>
  </si>
  <si>
    <t>Police utilisée : Calibri en corps 200</t>
  </si>
  <si>
    <t>Police utilisée : Calibri en corps 300</t>
  </si>
  <si>
    <t>Police utilisée : Calibri en corps 120</t>
  </si>
  <si>
    <t>police utilisée : Wingdings en corps 250</t>
  </si>
  <si>
    <t>1 nbr 1 flèche</t>
  </si>
  <si>
    <t>Tirage de trois nombres pris dans trois listes. La feuille {bases du tirage} permet de fixer le premier terme des listes, l'écart constant entre chaque terme, la longueur de chaque liste.</t>
  </si>
  <si>
    <t>Tirage d'un nombre dans une liste paramétrable et d'une flèche parmi 4 ou 8 directions : Ouest, Nord, Est, Sud, puis Nord-Ouest, Nord-Est, Sud-Est, Sud-Ouest.</t>
  </si>
  <si>
    <t>1 nbr 1 opé</t>
  </si>
  <si>
    <t>Tirage d'un nombre dans une liste paramétrable et d'un opérateur parmi 2, 3 ou 4 possibles : additif, multiplicatif, divisif, changeur de signe.</t>
  </si>
  <si>
    <t>2 nbr 1 opé</t>
  </si>
  <si>
    <t>Tirage de deux nombres dans deux listes paramétrables et d'un opérateur parmi 2, 3 ou 4 possibles : additif, multiplicatif, divisif, changeur de signe.</t>
  </si>
  <si>
    <t>3 nbr 2 opé</t>
  </si>
  <si>
    <t>Tirage de trois nombres dans trois listes paramétrables et deux opérateurs parmi 2, 3 ou 4 possibles : additif, multiplicatif, divisif, changeur de signe.</t>
  </si>
  <si>
    <t>1 ou 2 mains</t>
  </si>
  <si>
    <t>Utilise la police Pitchou - voir le site http://cp.lakanal.free.fr/aide/pictchou.htm. Tirage d'un symbole pris dans une liste de 5 symboles (une seule main) ou 10 symboles (une main ou deux mains selon le cas).</t>
  </si>
  <si>
    <t>police utilisée : Calibri en corps 120</t>
  </si>
  <si>
    <t>police utilisée : Symbol en corps 150</t>
  </si>
  <si>
    <t>police utilisée : Symbol en corps 250</t>
  </si>
  <si>
    <t>police utilisée : Calibri en corps 200</t>
  </si>
  <si>
    <t>police utilisée : Pitchou en corps 300</t>
  </si>
  <si>
    <t>Retour feuille {1 nbr}</t>
  </si>
  <si>
    <t>Retour feuille
{1 nbr 1 flèche}</t>
  </si>
  <si>
    <t>Retour feuille 
{1 nbr 1 opé}</t>
  </si>
  <si>
    <t>Retour feuille {2 nbr}</t>
  </si>
  <si>
    <t>Retour feuille {3 nbr}</t>
  </si>
  <si>
    <t>Retour feuille
{2 nbr 1 opé}</t>
  </si>
  <si>
    <t>Retour feuille
{3 nbr 2 opé}</t>
  </si>
  <si>
    <t>Retour à la feuille
{1 dé (de dédé)}</t>
  </si>
  <si>
    <t>Police utilisée : Pitchou en corps 300</t>
  </si>
  <si>
    <t>1 dé (de dédé)</t>
  </si>
  <si>
    <t>Utilise la police Pitchou - voir le site http://cp.lakanal.free.fr/aide/pictchou.htm. Tirage d'un symbole pris dans une liste de 6 à 9 symboles représentant des constellations  non standardes au dessus de 5.</t>
  </si>
  <si>
    <t>2 dés (de dédé)</t>
  </si>
  <si>
    <t>Utilise la police Pitchou - voir le site http://cp.lakanal.free.fr/aide/pictchou.htm. Tirage de deux symboles pris dans des listes de 6 à 9 symboles représentant des constellations  non standardes au dessus de 5.</t>
  </si>
  <si>
    <t>Retour à la feuille
{2 dés (de dédé)}</t>
  </si>
  <si>
    <t>Retour à la feuille
{1 ou 2 mains}</t>
  </si>
  <si>
    <t>Faites défiler la feuille pour atteindre certains réglages.</t>
  </si>
  <si>
    <t>Tirage
inutilisé</t>
  </si>
  <si>
    <t>Constellation n°1</t>
  </si>
  <si>
    <t>Constellation n°2</t>
  </si>
  <si>
    <t>Constellation n°3</t>
  </si>
  <si>
    <t>valeurs tirées :</t>
  </si>
  <si>
    <t>A 1 :</t>
  </si>
  <si>
    <t>A 2 :</t>
  </si>
  <si>
    <t>A 3 :</t>
  </si>
  <si>
    <t>B 1 :</t>
  </si>
  <si>
    <t>B 2 :</t>
  </si>
  <si>
    <t>B 3 :</t>
  </si>
  <si>
    <t>C 1 :</t>
  </si>
  <si>
    <t>C 2 :</t>
  </si>
  <si>
    <t>C 3 :</t>
  </si>
  <si>
    <t>Table pour les dés</t>
  </si>
  <si>
    <t>Valeur :</t>
  </si>
  <si>
    <t>Led :</t>
  </si>
  <si>
    <t>x</t>
  </si>
  <si>
    <t>o</t>
  </si>
  <si>
    <t>Retour à la feuille {1 constellation}</t>
  </si>
  <si>
    <t>Retour à la feuille {2 constellations}</t>
  </si>
  <si>
    <t>Retour à la feuille {3 constellations}</t>
  </si>
  <si>
    <t>Retour à la feuille {Intro}</t>
  </si>
  <si>
    <t>1 constellation</t>
  </si>
  <si>
    <t>Simule le tirage d'un dé conventionnel. Par extension, peut tirer une constellation de 1 à 9. Les figures 7, 8, 9 singent des stéréotypes habituels.</t>
  </si>
  <si>
    <t>Simule le tirage de deux dés conventionnels. Par extension, peut tirer des constellations de 1 à 9. Les figures 7, 8, 9 singent des stéréotypes habituels.</t>
  </si>
  <si>
    <t>2 constellations</t>
  </si>
  <si>
    <t>3 constellations</t>
  </si>
  <si>
    <t>Simule le tirage de trois dés conventionnels. Par extension, peut tirer des constellations de 1 à 9. Les figures 7, 8, 9 singent des stéréotypes habituels.</t>
  </si>
  <si>
    <t>1 nbr</t>
  </si>
  <si>
    <t>-&gt;</t>
  </si>
  <si>
    <t>Pour modifier le paramétrage d'un tirage, rendez-vous sur la feuille {bases du tirage} puis changez les valeurs nécessaires. Revenez ensuite sur la feuille qui vous intéressait.</t>
  </si>
  <si>
    <t>Profitez des liens hypertexte disposés sur les feuilles, ou naviguez grâce aux onglets.</t>
  </si>
  <si>
    <t>Réglages</t>
  </si>
  <si>
    <t>La feuille {bases du tirage} permet de paramètrer les treize tirages proposés dans ce classeur. Naviguez dans la feuille horizontalement et verticalement pour accéder au paramétrage nécessaire.</t>
  </si>
  <si>
    <t>Retour à la première feuille {Intro}</t>
  </si>
  <si>
    <t xml:space="preserve">Attention : </t>
  </si>
  <si>
    <t>Dans toute la mesure du possible, essayez de pas trop modifier les tailles des cellules, sauf si votre réglage est plus adapté que le mien.</t>
  </si>
  <si>
    <t xml:space="preserve">Pour tout contact, m'écrire à : </t>
  </si>
  <si>
    <t>didier.bertin@iufm.u_cergy.fr</t>
  </si>
  <si>
    <t>Retour vers la feuille {Intro}</t>
  </si>
  <si>
    <t>2 mains</t>
  </si>
  <si>
    <t>Le classeur propose 14 types de tirage différents.</t>
  </si>
  <si>
    <t>Les tirages sont en général paramétrables. Les indications sur le tirage en cours sont fournies dans chaque feuille.</t>
  </si>
  <si>
    <t>Liste des 14 tirages disponibles :</t>
  </si>
  <si>
    <t>Utilise la police Picto Moustache - voir le site
http://www.crdp-strasbourg.fr/cddp68/maternelle/consig/index.htm.
Affiche la main droite et la main gauche, avec certains doigts repliés. Pas de réglage ici.</t>
  </si>
  <si>
    <t>Le système fait appel aux polices suivantes : Calibri -mise en service par Microsoft au lancement de Vista- Wingding, Pitchou -inventée afin de faciliter la réalisation d'exercices complémentaires, la conception de mémos ou d'affiches pour ceux qui utilisent la méthode "J'apprends les maths avec Picbille ou Tchou" ( Editions RETZ) et enfin Picto Moustache, bien connue des maternelles. Il n'est pas difficile de charger ces polices sur un PC.</t>
  </si>
  <si>
    <t>Police utilisée : Picto Moustache en corps 200</t>
  </si>
  <si>
    <t>Ne pas toucher aux cellules ci-dessous, nécessaires au bon fonctionnement de cette feuille.</t>
  </si>
  <si>
    <t>table des picto :</t>
  </si>
  <si>
    <t>Main droite (s'affiche à gauche)</t>
  </si>
  <si>
    <t>Main gauche (s'affiche à droite</t>
  </si>
  <si>
    <t>-</t>
  </si>
  <si>
    <t>Attention : les mains sont vues de face 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</si>
</sst>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6"/>
      <name val="Picto Moustache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Wingdings"/>
      <family val="0"/>
    </font>
    <font>
      <b/>
      <sz val="12"/>
      <color indexed="8"/>
      <name val="Wingdings"/>
      <family val="0"/>
    </font>
    <font>
      <b/>
      <sz val="12"/>
      <color indexed="8"/>
      <name val="Symbol"/>
      <family val="1"/>
    </font>
    <font>
      <b/>
      <sz val="11"/>
      <color indexed="10"/>
      <name val="Symbol"/>
      <family val="1"/>
    </font>
    <font>
      <b/>
      <sz val="16"/>
      <color indexed="8"/>
      <name val="Pictchou"/>
      <family val="0"/>
    </font>
    <font>
      <b/>
      <sz val="18"/>
      <color indexed="10"/>
      <name val="Pictchou"/>
      <family val="0"/>
    </font>
    <font>
      <b/>
      <sz val="16"/>
      <color indexed="13"/>
      <name val="Pictchou"/>
      <family val="0"/>
    </font>
    <font>
      <sz val="11"/>
      <color indexed="13"/>
      <name val="Pictchou"/>
      <family val="0"/>
    </font>
    <font>
      <b/>
      <sz val="12"/>
      <color indexed="13"/>
      <name val="Arial"/>
      <family val="2"/>
    </font>
    <font>
      <sz val="11"/>
      <color indexed="11"/>
      <name val="Calibri"/>
      <family val="2"/>
    </font>
    <font>
      <b/>
      <sz val="18"/>
      <color indexed="11"/>
      <name val="Pictchou"/>
      <family val="0"/>
    </font>
    <font>
      <b/>
      <sz val="12"/>
      <color indexed="11"/>
      <name val="Arial"/>
      <family val="2"/>
    </font>
    <font>
      <b/>
      <sz val="11"/>
      <color indexed="13"/>
      <name val="Calibri"/>
      <family val="2"/>
    </font>
    <font>
      <sz val="11"/>
      <color indexed="42"/>
      <name val="Calibri"/>
      <family val="2"/>
    </font>
    <font>
      <b/>
      <sz val="250"/>
      <color indexed="8"/>
      <name val="Wingdings"/>
      <family val="0"/>
    </font>
    <font>
      <b/>
      <sz val="250"/>
      <color indexed="8"/>
      <name val="Symbol"/>
      <family val="1"/>
    </font>
    <font>
      <b/>
      <sz val="120"/>
      <color indexed="8"/>
      <name val="Calibri"/>
      <family val="2"/>
    </font>
    <font>
      <b/>
      <sz val="200"/>
      <color indexed="8"/>
      <name val="Calibri"/>
      <family val="2"/>
    </font>
    <font>
      <b/>
      <sz val="300"/>
      <color indexed="8"/>
      <name val="Calibri"/>
      <family val="2"/>
    </font>
    <font>
      <b/>
      <sz val="150"/>
      <color indexed="8"/>
      <name val="Symbol"/>
      <family val="1"/>
    </font>
    <font>
      <b/>
      <sz val="300"/>
      <color indexed="8"/>
      <name val="Pictchou"/>
      <family val="0"/>
    </font>
    <font>
      <b/>
      <sz val="200"/>
      <color indexed="8"/>
      <name val="Pictchou"/>
      <family val="0"/>
    </font>
    <font>
      <b/>
      <sz val="11"/>
      <color indexed="60"/>
      <name val="Calibri"/>
      <family val="2"/>
    </font>
    <font>
      <b/>
      <sz val="18"/>
      <color indexed="17"/>
      <name val="Calibri"/>
      <family val="2"/>
    </font>
    <font>
      <b/>
      <sz val="18"/>
      <color indexed="60"/>
      <name val="Calibri"/>
      <family val="2"/>
    </font>
    <font>
      <b/>
      <sz val="18"/>
      <color indexed="50"/>
      <name val="Calibri"/>
      <family val="2"/>
    </font>
    <font>
      <sz val="11"/>
      <color indexed="30"/>
      <name val="Calibri"/>
      <family val="2"/>
    </font>
    <font>
      <b/>
      <sz val="18"/>
      <color indexed="30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Calibri"/>
      <family val="2"/>
    </font>
    <font>
      <b/>
      <sz val="14"/>
      <color indexed="16"/>
      <name val="Calibri"/>
      <family val="2"/>
    </font>
    <font>
      <b/>
      <sz val="12"/>
      <color indexed="60"/>
      <name val="Calibri"/>
      <family val="2"/>
    </font>
    <font>
      <sz val="220"/>
      <color indexed="8"/>
      <name val="Picto Moustache"/>
      <family val="0"/>
    </font>
    <font>
      <b/>
      <sz val="18"/>
      <color indexed="12"/>
      <name val="Calibri"/>
      <family val="2"/>
    </font>
    <font>
      <sz val="14"/>
      <color indexed="8"/>
      <name val="Picto Moustache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rgb="FFFF0000"/>
      <name val="Wingdings"/>
      <family val="0"/>
    </font>
    <font>
      <b/>
      <sz val="12"/>
      <color theme="1"/>
      <name val="Wingdings"/>
      <family val="0"/>
    </font>
    <font>
      <b/>
      <sz val="12"/>
      <color theme="1"/>
      <name val="Symbol"/>
      <family val="1"/>
    </font>
    <font>
      <b/>
      <sz val="11"/>
      <color rgb="FFFF0000"/>
      <name val="Symbol"/>
      <family val="1"/>
    </font>
    <font>
      <b/>
      <sz val="16"/>
      <color theme="1"/>
      <name val="Pictchou"/>
      <family val="0"/>
    </font>
    <font>
      <b/>
      <sz val="18"/>
      <color rgb="FFFF0000"/>
      <name val="Pictchou"/>
      <family val="0"/>
    </font>
    <font>
      <b/>
      <sz val="16"/>
      <color rgb="FFFFFF00"/>
      <name val="Pictchou"/>
      <family val="0"/>
    </font>
    <font>
      <sz val="11"/>
      <color rgb="FFFFFF00"/>
      <name val="Pictchou"/>
      <family val="0"/>
    </font>
    <font>
      <b/>
      <sz val="12"/>
      <color rgb="FFFFFF00"/>
      <name val="Arial"/>
      <family val="2"/>
    </font>
    <font>
      <sz val="11"/>
      <color theme="6" tint="0.5999900102615356"/>
      <name val="Calibri"/>
      <family val="2"/>
    </font>
    <font>
      <b/>
      <sz val="18"/>
      <color theme="6" tint="0.5999900102615356"/>
      <name val="Pictchou"/>
      <family val="0"/>
    </font>
    <font>
      <b/>
      <sz val="12"/>
      <color theme="6" tint="0.5999900102615356"/>
      <name val="Arial"/>
      <family val="2"/>
    </font>
    <font>
      <b/>
      <sz val="11"/>
      <color rgb="FFFFFF00"/>
      <name val="Calibri"/>
      <family val="2"/>
    </font>
    <font>
      <sz val="11"/>
      <color theme="6" tint="0.7999799847602844"/>
      <name val="Calibri"/>
      <family val="2"/>
    </font>
    <font>
      <b/>
      <sz val="250"/>
      <color theme="1"/>
      <name val="Wingdings"/>
      <family val="0"/>
    </font>
    <font>
      <b/>
      <sz val="250"/>
      <color theme="1"/>
      <name val="Symbol"/>
      <family val="1"/>
    </font>
    <font>
      <b/>
      <sz val="120"/>
      <color theme="1"/>
      <name val="Calibri"/>
      <family val="2"/>
    </font>
    <font>
      <b/>
      <sz val="200"/>
      <color theme="1"/>
      <name val="Calibri"/>
      <family val="2"/>
    </font>
    <font>
      <b/>
      <sz val="300"/>
      <color theme="1"/>
      <name val="Calibri"/>
      <family val="2"/>
    </font>
    <font>
      <b/>
      <sz val="150"/>
      <color theme="1"/>
      <name val="Symbol"/>
      <family val="1"/>
    </font>
    <font>
      <b/>
      <sz val="300"/>
      <color theme="1"/>
      <name val="Pictchou"/>
      <family val="0"/>
    </font>
    <font>
      <b/>
      <sz val="200"/>
      <color theme="1"/>
      <name val="Pictchou"/>
      <family val="0"/>
    </font>
    <font>
      <b/>
      <sz val="11"/>
      <color rgb="FFC00000"/>
      <name val="Calibri"/>
      <family val="2"/>
    </font>
    <font>
      <sz val="11"/>
      <color rgb="FF00B050"/>
      <name val="Calibri"/>
      <family val="2"/>
    </font>
    <font>
      <b/>
      <sz val="18"/>
      <color rgb="FF00B050"/>
      <name val="Calibri"/>
      <family val="2"/>
    </font>
    <font>
      <b/>
      <sz val="18"/>
      <color rgb="FFC00000"/>
      <name val="Calibri"/>
      <family val="2"/>
    </font>
    <font>
      <sz val="11"/>
      <color rgb="FFC00000"/>
      <name val="Calibri"/>
      <family val="2"/>
    </font>
    <font>
      <b/>
      <sz val="18"/>
      <color rgb="FF92D050"/>
      <name val="Calibri"/>
      <family val="2"/>
    </font>
    <font>
      <sz val="11"/>
      <color rgb="FF0070C0"/>
      <name val="Calibri"/>
      <family val="2"/>
    </font>
    <font>
      <b/>
      <sz val="18"/>
      <color rgb="FF0070C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1"/>
      <color rgb="FF0070C0"/>
      <name val="Calibri"/>
      <family val="2"/>
    </font>
    <font>
      <b/>
      <sz val="14"/>
      <color theme="5" tint="-0.4999699890613556"/>
      <name val="Calibri"/>
      <family val="2"/>
    </font>
    <font>
      <b/>
      <sz val="12"/>
      <color rgb="FFC00000"/>
      <name val="Calibri"/>
      <family val="2"/>
    </font>
    <font>
      <sz val="220"/>
      <color theme="1"/>
      <name val="Picto Moustache"/>
      <family val="0"/>
    </font>
    <font>
      <b/>
      <sz val="18"/>
      <color theme="10"/>
      <name val="Calibri"/>
      <family val="2"/>
    </font>
    <font>
      <sz val="14"/>
      <color theme="1"/>
      <name val="Picto Moustache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>
        <color rgb="FFFFFF00"/>
      </right>
      <top style="thick">
        <color rgb="FFFFFF00"/>
      </top>
      <bottom>
        <color indexed="63"/>
      </bottom>
    </border>
    <border>
      <left>
        <color indexed="63"/>
      </left>
      <right style="thick">
        <color rgb="FFFFFF00"/>
      </right>
      <top>
        <color indexed="63"/>
      </top>
      <bottom style="thick">
        <color rgb="FFFFFF00"/>
      </bottom>
    </border>
    <border>
      <left style="thick">
        <color rgb="FFFFFF00"/>
      </left>
      <right style="thick">
        <color rgb="FFFFFF00"/>
      </right>
      <top>
        <color indexed="63"/>
      </top>
      <bottom>
        <color indexed="63"/>
      </bottom>
    </border>
    <border>
      <left style="thick">
        <color rgb="FFFFFF00"/>
      </left>
      <right style="thick">
        <color rgb="FFFFFF00"/>
      </right>
      <top>
        <color indexed="63"/>
      </top>
      <bottom style="thick">
        <color rgb="FFFFFF00"/>
      </bottom>
    </border>
    <border>
      <left style="thick">
        <color rgb="FFFFFF00"/>
      </left>
      <right>
        <color indexed="63"/>
      </right>
      <top style="thick">
        <color rgb="FFFFFF00"/>
      </top>
      <bottom>
        <color indexed="63"/>
      </bottom>
    </border>
    <border>
      <left style="thick">
        <color rgb="FFFFFF00"/>
      </left>
      <right>
        <color indexed="63"/>
      </right>
      <top style="thick">
        <color rgb="FFFFFF00"/>
      </top>
      <bottom style="thick">
        <color rgb="FFFFFF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rgb="FFFFFF0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theme="1" tint="0.24995000660419464"/>
      </left>
      <right>
        <color indexed="63"/>
      </right>
      <top style="thick">
        <color theme="1" tint="0.24995000660419464"/>
      </top>
      <bottom>
        <color indexed="63"/>
      </bottom>
    </border>
    <border>
      <left style="thick">
        <color theme="1" tint="0.24995000660419464"/>
      </left>
      <right>
        <color indexed="63"/>
      </right>
      <top>
        <color indexed="63"/>
      </top>
      <bottom style="thick">
        <color theme="0"/>
      </bottom>
    </border>
    <border>
      <left style="thick">
        <color theme="1" tint="0.249950006604194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1" tint="0.2499500066041946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1" tint="0.24995000660419464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285">
    <xf numFmtId="0" fontId="0" fillId="0" borderId="0" xfId="0" applyAlignment="1">
      <alignment/>
    </xf>
    <xf numFmtId="0" fontId="79" fillId="13" borderId="10" xfId="0" applyFont="1" applyFill="1" applyBorder="1" applyAlignment="1">
      <alignment horizontal="center"/>
    </xf>
    <xf numFmtId="0" fontId="79" fillId="13" borderId="11" xfId="0" applyFont="1" applyFill="1" applyBorder="1" applyAlignment="1">
      <alignment horizontal="center"/>
    </xf>
    <xf numFmtId="0" fontId="79" fillId="13" borderId="12" xfId="0" applyFont="1" applyFill="1" applyBorder="1" applyAlignment="1">
      <alignment horizontal="center"/>
    </xf>
    <xf numFmtId="0" fontId="79" fillId="13" borderId="13" xfId="0" applyFont="1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0" fontId="0" fillId="12" borderId="0" xfId="0" applyFill="1" applyAlignment="1">
      <alignment/>
    </xf>
    <xf numFmtId="0" fontId="79" fillId="12" borderId="0" xfId="0" applyFont="1" applyFill="1" applyBorder="1" applyAlignment="1">
      <alignment horizontal="center"/>
    </xf>
    <xf numFmtId="0" fontId="0" fillId="12" borderId="0" xfId="0" applyFill="1" applyAlignment="1">
      <alignment horizontal="right"/>
    </xf>
    <xf numFmtId="0" fontId="80" fillId="12" borderId="0" xfId="0" applyFont="1" applyFill="1" applyAlignment="1">
      <alignment/>
    </xf>
    <xf numFmtId="0" fontId="80" fillId="12" borderId="0" xfId="0" applyFont="1" applyFill="1" applyAlignment="1">
      <alignment horizontal="center"/>
    </xf>
    <xf numFmtId="0" fontId="79" fillId="10" borderId="12" xfId="0" applyFont="1" applyFill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15" xfId="0" applyFill="1" applyBorder="1" applyAlignment="1">
      <alignment/>
    </xf>
    <xf numFmtId="0" fontId="79" fillId="10" borderId="13" xfId="0" applyFont="1" applyFill="1" applyBorder="1" applyAlignment="1">
      <alignment horizontal="center"/>
    </xf>
    <xf numFmtId="0" fontId="79" fillId="10" borderId="10" xfId="0" applyFont="1" applyFill="1" applyBorder="1" applyAlignment="1">
      <alignment horizontal="center"/>
    </xf>
    <xf numFmtId="0" fontId="79" fillId="10" borderId="11" xfId="0" applyFont="1" applyFill="1" applyBorder="1" applyAlignment="1">
      <alignment horizontal="center"/>
    </xf>
    <xf numFmtId="0" fontId="79" fillId="9" borderId="12" xfId="0" applyFont="1" applyFill="1" applyBorder="1" applyAlignment="1">
      <alignment horizontal="center"/>
    </xf>
    <xf numFmtId="0" fontId="0" fillId="9" borderId="14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6" xfId="0" applyFill="1" applyBorder="1" applyAlignment="1">
      <alignment/>
    </xf>
    <xf numFmtId="0" fontId="0" fillId="9" borderId="15" xfId="0" applyFill="1" applyBorder="1" applyAlignment="1">
      <alignment/>
    </xf>
    <xf numFmtId="0" fontId="79" fillId="9" borderId="13" xfId="0" applyFont="1" applyFill="1" applyBorder="1" applyAlignment="1">
      <alignment horizontal="center"/>
    </xf>
    <xf numFmtId="0" fontId="79" fillId="9" borderId="10" xfId="0" applyFont="1" applyFill="1" applyBorder="1" applyAlignment="1">
      <alignment horizontal="center"/>
    </xf>
    <xf numFmtId="0" fontId="79" fillId="9" borderId="1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81" fillId="12" borderId="0" xfId="0" applyFont="1" applyFill="1" applyAlignment="1">
      <alignment horizontal="center"/>
    </xf>
    <xf numFmtId="0" fontId="79" fillId="33" borderId="12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82" fillId="33" borderId="13" xfId="0" applyFont="1" applyFill="1" applyBorder="1" applyAlignment="1">
      <alignment horizontal="center"/>
    </xf>
    <xf numFmtId="0" fontId="82" fillId="33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82" fillId="33" borderId="11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79" fillId="34" borderId="12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82" fillId="12" borderId="15" xfId="0" applyFont="1" applyFill="1" applyBorder="1" applyAlignment="1">
      <alignment horizontal="center"/>
    </xf>
    <xf numFmtId="0" fontId="82" fillId="12" borderId="0" xfId="0" applyFont="1" applyFill="1" applyBorder="1" applyAlignment="1">
      <alignment horizontal="center"/>
    </xf>
    <xf numFmtId="0" fontId="83" fillId="34" borderId="17" xfId="0" applyFont="1" applyFill="1" applyBorder="1" applyAlignment="1">
      <alignment horizontal="center"/>
    </xf>
    <xf numFmtId="0" fontId="83" fillId="34" borderId="10" xfId="0" applyFont="1" applyFill="1" applyBorder="1" applyAlignment="1">
      <alignment horizontal="center"/>
    </xf>
    <xf numFmtId="0" fontId="83" fillId="34" borderId="11" xfId="0" applyFont="1" applyFill="1" applyBorder="1" applyAlignment="1">
      <alignment horizontal="center"/>
    </xf>
    <xf numFmtId="0" fontId="84" fillId="12" borderId="0" xfId="0" applyFont="1" applyFill="1" applyAlignment="1">
      <alignment horizontal="center"/>
    </xf>
    <xf numFmtId="0" fontId="79" fillId="12" borderId="0" xfId="0" applyFont="1" applyFill="1" applyBorder="1" applyAlignment="1">
      <alignment horizontal="right"/>
    </xf>
    <xf numFmtId="0" fontId="79" fillId="35" borderId="12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6" xfId="0" applyFill="1" applyBorder="1" applyAlignment="1">
      <alignment/>
    </xf>
    <xf numFmtId="0" fontId="85" fillId="35" borderId="19" xfId="0" applyFont="1" applyFill="1" applyBorder="1" applyAlignment="1">
      <alignment horizontal="center" vertical="center"/>
    </xf>
    <xf numFmtId="0" fontId="85" fillId="35" borderId="20" xfId="0" applyFont="1" applyFill="1" applyBorder="1" applyAlignment="1">
      <alignment horizontal="center" vertical="center"/>
    </xf>
    <xf numFmtId="0" fontId="85" fillId="35" borderId="21" xfId="0" applyFont="1" applyFill="1" applyBorder="1" applyAlignment="1">
      <alignment horizontal="center" vertical="center"/>
    </xf>
    <xf numFmtId="0" fontId="86" fillId="12" borderId="0" xfId="0" applyFont="1" applyFill="1" applyAlignment="1">
      <alignment horizontal="center" vertical="center"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87" fillId="36" borderId="24" xfId="0" applyFont="1" applyFill="1" applyBorder="1" applyAlignment="1">
      <alignment horizontal="center" vertical="center"/>
    </xf>
    <xf numFmtId="0" fontId="87" fillId="36" borderId="25" xfId="0" applyFont="1" applyFill="1" applyBorder="1" applyAlignment="1">
      <alignment horizontal="center" vertical="center"/>
    </xf>
    <xf numFmtId="0" fontId="88" fillId="36" borderId="26" xfId="0" applyFont="1" applyFill="1" applyBorder="1" applyAlignment="1">
      <alignment horizontal="center" vertical="center"/>
    </xf>
    <xf numFmtId="0" fontId="0" fillId="36" borderId="24" xfId="0" applyFill="1" applyBorder="1" applyAlignment="1">
      <alignment/>
    </xf>
    <xf numFmtId="0" fontId="89" fillId="36" borderId="27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82" fillId="37" borderId="0" xfId="0" applyFont="1" applyFill="1" applyBorder="1" applyAlignment="1">
      <alignment horizontal="center"/>
    </xf>
    <xf numFmtId="0" fontId="90" fillId="37" borderId="0" xfId="0" applyFont="1" applyFill="1" applyAlignment="1">
      <alignment horizontal="right"/>
    </xf>
    <xf numFmtId="0" fontId="90" fillId="37" borderId="0" xfId="0" applyFont="1" applyFill="1" applyAlignment="1">
      <alignment/>
    </xf>
    <xf numFmtId="0" fontId="91" fillId="37" borderId="0" xfId="0" applyFont="1" applyFill="1" applyAlignment="1">
      <alignment horizontal="center" vertical="center"/>
    </xf>
    <xf numFmtId="0" fontId="92" fillId="37" borderId="0" xfId="0" applyFont="1" applyFill="1" applyBorder="1" applyAlignment="1">
      <alignment horizontal="right"/>
    </xf>
    <xf numFmtId="0" fontId="0" fillId="37" borderId="0" xfId="0" applyFill="1" applyAlignment="1">
      <alignment horizontal="right" vertical="center"/>
    </xf>
    <xf numFmtId="0" fontId="93" fillId="37" borderId="0" xfId="0" applyFont="1" applyFill="1" applyAlignment="1">
      <alignment horizontal="center" vertical="center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94" fillId="37" borderId="0" xfId="0" applyFont="1" applyFill="1" applyAlignment="1">
      <alignment horizontal="center" vertical="center" wrapText="1"/>
    </xf>
    <xf numFmtId="0" fontId="0" fillId="40" borderId="0" xfId="0" applyFill="1" applyAlignment="1">
      <alignment/>
    </xf>
    <xf numFmtId="0" fontId="80" fillId="40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80" fillId="38" borderId="0" xfId="0" applyFont="1" applyFill="1" applyBorder="1" applyAlignment="1">
      <alignment horizontal="center"/>
    </xf>
    <xf numFmtId="0" fontId="0" fillId="39" borderId="0" xfId="0" applyFill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79" fillId="38" borderId="0" xfId="0" applyFont="1" applyFill="1" applyBorder="1" applyAlignment="1">
      <alignment horizontal="left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80" fillId="38" borderId="0" xfId="0" applyFont="1" applyFill="1" applyBorder="1" applyAlignment="1">
      <alignment horizontal="center" vertical="center"/>
    </xf>
    <xf numFmtId="0" fontId="80" fillId="40" borderId="0" xfId="0" applyFont="1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9" fillId="38" borderId="0" xfId="0" applyFont="1" applyFill="1" applyBorder="1" applyAlignment="1">
      <alignment vertical="center"/>
    </xf>
    <xf numFmtId="0" fontId="80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92" fillId="38" borderId="0" xfId="0" applyFont="1" applyFill="1" applyBorder="1" applyAlignment="1">
      <alignment horizontal="left"/>
    </xf>
    <xf numFmtId="0" fontId="61" fillId="38" borderId="0" xfId="0" applyFont="1" applyFill="1" applyAlignment="1">
      <alignment/>
    </xf>
    <xf numFmtId="0" fontId="61" fillId="38" borderId="0" xfId="0" applyFont="1" applyFill="1" applyBorder="1" applyAlignment="1">
      <alignment horizontal="center"/>
    </xf>
    <xf numFmtId="0" fontId="61" fillId="38" borderId="0" xfId="0" applyFont="1" applyFill="1" applyAlignment="1">
      <alignment horizontal="center" vertical="center"/>
    </xf>
    <xf numFmtId="0" fontId="61" fillId="38" borderId="0" xfId="0" applyFont="1" applyFill="1" applyAlignment="1" quotePrefix="1">
      <alignment/>
    </xf>
    <xf numFmtId="0" fontId="80" fillId="38" borderId="0" xfId="0" applyFont="1" applyFill="1" applyAlignment="1">
      <alignment horizontal="center" vertical="center"/>
    </xf>
    <xf numFmtId="0" fontId="78" fillId="38" borderId="0" xfId="0" applyFont="1" applyFill="1" applyAlignment="1">
      <alignment horizontal="center" vertical="center"/>
    </xf>
    <xf numFmtId="0" fontId="90" fillId="38" borderId="0" xfId="0" applyFont="1" applyFill="1" applyAlignment="1">
      <alignment horizontal="center" vertical="center"/>
    </xf>
    <xf numFmtId="0" fontId="67" fillId="38" borderId="0" xfId="45" applyFill="1" applyAlignment="1" applyProtection="1">
      <alignment horizontal="center" vertical="center"/>
      <protection/>
    </xf>
    <xf numFmtId="0" fontId="0" fillId="12" borderId="16" xfId="0" applyFill="1" applyBorder="1" applyAlignment="1">
      <alignment horizontal="center" vertical="center" wrapText="1"/>
    </xf>
    <xf numFmtId="0" fontId="67" fillId="12" borderId="16" xfId="45" applyFill="1" applyBorder="1" applyAlignment="1" applyProtection="1">
      <alignment horizontal="center" vertical="center" wrapText="1"/>
      <protection/>
    </xf>
    <xf numFmtId="0" fontId="67" fillId="38" borderId="0" xfId="45" applyFill="1" applyBorder="1" applyAlignment="1" applyProtection="1">
      <alignment horizontal="center" vertical="center"/>
      <protection/>
    </xf>
    <xf numFmtId="0" fontId="67" fillId="38" borderId="0" xfId="45" applyFill="1" applyBorder="1" applyAlignment="1" applyProtection="1">
      <alignment horizontal="center"/>
      <protection/>
    </xf>
    <xf numFmtId="0" fontId="82" fillId="12" borderId="16" xfId="0" applyFont="1" applyFill="1" applyBorder="1" applyAlignment="1">
      <alignment horizontal="center"/>
    </xf>
    <xf numFmtId="0" fontId="102" fillId="0" borderId="0" xfId="0" applyFont="1" applyAlignment="1">
      <alignment horizontal="center" vertical="center"/>
    </xf>
    <xf numFmtId="0" fontId="103" fillId="4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38" borderId="0" xfId="0" applyFill="1" applyBorder="1" applyAlignment="1">
      <alignment/>
    </xf>
    <xf numFmtId="0" fontId="82" fillId="37" borderId="23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77" fillId="41" borderId="0" xfId="0" applyFont="1" applyFill="1" applyAlignment="1">
      <alignment/>
    </xf>
    <xf numFmtId="0" fontId="76" fillId="41" borderId="0" xfId="0" applyFont="1" applyFill="1" applyAlignment="1">
      <alignment/>
    </xf>
    <xf numFmtId="0" fontId="0" fillId="41" borderId="0" xfId="0" applyFill="1" applyAlignment="1">
      <alignment vertical="center"/>
    </xf>
    <xf numFmtId="0" fontId="0" fillId="42" borderId="0" xfId="0" applyFill="1" applyAlignment="1">
      <alignment/>
    </xf>
    <xf numFmtId="0" fontId="90" fillId="42" borderId="0" xfId="0" applyFont="1" applyFill="1" applyAlignment="1">
      <alignment horizontal="right"/>
    </xf>
    <xf numFmtId="0" fontId="93" fillId="42" borderId="0" xfId="0" applyFont="1" applyFill="1" applyAlignment="1">
      <alignment horizontal="center" vertical="center"/>
    </xf>
    <xf numFmtId="0" fontId="94" fillId="42" borderId="28" xfId="0" applyFont="1" applyFill="1" applyBorder="1" applyAlignment="1">
      <alignment horizontal="center" vertical="center" wrapText="1"/>
    </xf>
    <xf numFmtId="0" fontId="0" fillId="42" borderId="0" xfId="0" applyFill="1" applyAlignment="1">
      <alignment horizontal="right" vertical="center"/>
    </xf>
    <xf numFmtId="0" fontId="90" fillId="42" borderId="0" xfId="0" applyFont="1" applyFill="1" applyAlignment="1">
      <alignment/>
    </xf>
    <xf numFmtId="0" fontId="90" fillId="42" borderId="0" xfId="0" applyFont="1" applyFill="1" applyBorder="1" applyAlignment="1">
      <alignment horizontal="center" vertical="center"/>
    </xf>
    <xf numFmtId="0" fontId="91" fillId="42" borderId="0" xfId="0" applyFont="1" applyFill="1" applyBorder="1" applyAlignment="1">
      <alignment horizontal="center" vertical="center"/>
    </xf>
    <xf numFmtId="0" fontId="0" fillId="42" borderId="0" xfId="0" applyFill="1" applyBorder="1" applyAlignment="1">
      <alignment/>
    </xf>
    <xf numFmtId="0" fontId="87" fillId="42" borderId="0" xfId="0" applyFont="1" applyFill="1" applyBorder="1" applyAlignment="1">
      <alignment horizontal="center" vertical="center"/>
    </xf>
    <xf numFmtId="0" fontId="90" fillId="41" borderId="0" xfId="0" applyFont="1" applyFill="1" applyAlignment="1">
      <alignment horizontal="right"/>
    </xf>
    <xf numFmtId="0" fontId="92" fillId="41" borderId="0" xfId="0" applyFont="1" applyFill="1" applyBorder="1" applyAlignment="1">
      <alignment horizontal="right"/>
    </xf>
    <xf numFmtId="0" fontId="62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62" fillId="41" borderId="0" xfId="0" applyFont="1" applyFill="1" applyAlignment="1">
      <alignment horizontal="left" vertical="center"/>
    </xf>
    <xf numFmtId="0" fontId="0" fillId="42" borderId="0" xfId="0" applyFill="1" applyBorder="1" applyAlignment="1">
      <alignment horizontal="right" vertical="center"/>
    </xf>
    <xf numFmtId="0" fontId="61" fillId="42" borderId="0" xfId="0" applyFont="1" applyFill="1" applyBorder="1" applyAlignment="1">
      <alignment horizontal="right" vertical="center"/>
    </xf>
    <xf numFmtId="0" fontId="87" fillId="41" borderId="0" xfId="0" applyFont="1" applyFill="1" applyBorder="1" applyAlignment="1">
      <alignment horizontal="center" vertical="center"/>
    </xf>
    <xf numFmtId="0" fontId="0" fillId="41" borderId="0" xfId="0" applyFill="1" applyBorder="1" applyAlignment="1">
      <alignment/>
    </xf>
    <xf numFmtId="0" fontId="0" fillId="42" borderId="26" xfId="0" applyFill="1" applyBorder="1" applyAlignment="1">
      <alignment/>
    </xf>
    <xf numFmtId="0" fontId="77" fillId="41" borderId="0" xfId="0" applyFont="1" applyFill="1" applyBorder="1" applyAlignment="1">
      <alignment horizontal="right" vertical="center"/>
    </xf>
    <xf numFmtId="0" fontId="78" fillId="42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78" fillId="36" borderId="26" xfId="0" applyFont="1" applyFill="1" applyBorder="1" applyAlignment="1">
      <alignment horizontal="center" vertical="center"/>
    </xf>
    <xf numFmtId="0" fontId="0" fillId="42" borderId="29" xfId="0" applyFill="1" applyBorder="1" applyAlignment="1">
      <alignment/>
    </xf>
    <xf numFmtId="0" fontId="78" fillId="36" borderId="24" xfId="0" applyFont="1" applyFill="1" applyBorder="1" applyAlignment="1">
      <alignment horizontal="center" vertical="center"/>
    </xf>
    <xf numFmtId="0" fontId="78" fillId="36" borderId="25" xfId="0" applyFont="1" applyFill="1" applyBorder="1" applyAlignment="1">
      <alignment horizontal="center" vertical="center"/>
    </xf>
    <xf numFmtId="0" fontId="0" fillId="43" borderId="13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15" xfId="0" applyFill="1" applyBorder="1" applyAlignment="1">
      <alignment/>
    </xf>
    <xf numFmtId="0" fontId="104" fillId="43" borderId="0" xfId="0" applyFont="1" applyFill="1" applyBorder="1" applyAlignment="1">
      <alignment horizontal="center" vertical="center"/>
    </xf>
    <xf numFmtId="0" fontId="104" fillId="43" borderId="0" xfId="0" applyFont="1" applyFill="1" applyBorder="1" applyAlignment="1">
      <alignment/>
    </xf>
    <xf numFmtId="0" fontId="105" fillId="38" borderId="0" xfId="0" applyFont="1" applyFill="1" applyAlignment="1">
      <alignment horizontal="center" vertical="center"/>
    </xf>
    <xf numFmtId="0" fontId="78" fillId="38" borderId="0" xfId="0" applyFont="1" applyFill="1" applyAlignment="1">
      <alignment horizontal="right" vertical="center"/>
    </xf>
    <xf numFmtId="0" fontId="78" fillId="38" borderId="0" xfId="0" applyFont="1" applyFill="1" applyAlignment="1">
      <alignment horizontal="left" vertical="center"/>
    </xf>
    <xf numFmtId="0" fontId="106" fillId="38" borderId="0" xfId="0" applyFont="1" applyFill="1" applyAlignment="1">
      <alignment horizontal="center" vertical="top"/>
    </xf>
    <xf numFmtId="0" fontId="107" fillId="44" borderId="13" xfId="0" applyFont="1" applyFill="1" applyBorder="1" applyAlignment="1">
      <alignment/>
    </xf>
    <xf numFmtId="0" fontId="107" fillId="44" borderId="28" xfId="0" applyFont="1" applyFill="1" applyBorder="1" applyAlignment="1">
      <alignment/>
    </xf>
    <xf numFmtId="0" fontId="107" fillId="44" borderId="14" xfId="0" applyFont="1" applyFill="1" applyBorder="1" applyAlignment="1">
      <alignment/>
    </xf>
    <xf numFmtId="0" fontId="107" fillId="44" borderId="17" xfId="0" applyFont="1" applyFill="1" applyBorder="1" applyAlignment="1">
      <alignment/>
    </xf>
    <xf numFmtId="0" fontId="107" fillId="44" borderId="0" xfId="0" applyFont="1" applyFill="1" applyBorder="1" applyAlignment="1">
      <alignment horizontal="center" vertical="center"/>
    </xf>
    <xf numFmtId="0" fontId="107" fillId="44" borderId="0" xfId="0" applyFont="1" applyFill="1" applyBorder="1" applyAlignment="1">
      <alignment/>
    </xf>
    <xf numFmtId="0" fontId="107" fillId="44" borderId="16" xfId="0" applyFont="1" applyFill="1" applyBorder="1" applyAlignment="1">
      <alignment/>
    </xf>
    <xf numFmtId="0" fontId="107" fillId="44" borderId="30" xfId="0" applyFont="1" applyFill="1" applyBorder="1" applyAlignment="1">
      <alignment/>
    </xf>
    <xf numFmtId="0" fontId="107" fillId="44" borderId="31" xfId="0" applyFont="1" applyFill="1" applyBorder="1" applyAlignment="1">
      <alignment/>
    </xf>
    <xf numFmtId="0" fontId="107" fillId="44" borderId="15" xfId="0" applyFont="1" applyFill="1" applyBorder="1" applyAlignment="1">
      <alignment/>
    </xf>
    <xf numFmtId="0" fontId="108" fillId="38" borderId="0" xfId="0" applyFont="1" applyFill="1" applyAlignment="1">
      <alignment horizontal="center" vertical="top"/>
    </xf>
    <xf numFmtId="0" fontId="109" fillId="45" borderId="13" xfId="0" applyFont="1" applyFill="1" applyBorder="1" applyAlignment="1">
      <alignment/>
    </xf>
    <xf numFmtId="0" fontId="109" fillId="45" borderId="28" xfId="0" applyFont="1" applyFill="1" applyBorder="1" applyAlignment="1">
      <alignment/>
    </xf>
    <xf numFmtId="0" fontId="109" fillId="45" borderId="14" xfId="0" applyFont="1" applyFill="1" applyBorder="1" applyAlignment="1">
      <alignment/>
    </xf>
    <xf numFmtId="0" fontId="109" fillId="45" borderId="17" xfId="0" applyFont="1" applyFill="1" applyBorder="1" applyAlignment="1">
      <alignment/>
    </xf>
    <xf numFmtId="0" fontId="109" fillId="45" borderId="0" xfId="0" applyFont="1" applyFill="1" applyBorder="1" applyAlignment="1">
      <alignment horizontal="center" vertical="center"/>
    </xf>
    <xf numFmtId="0" fontId="109" fillId="45" borderId="0" xfId="0" applyFont="1" applyFill="1" applyBorder="1" applyAlignment="1">
      <alignment/>
    </xf>
    <xf numFmtId="0" fontId="109" fillId="45" borderId="16" xfId="0" applyFont="1" applyFill="1" applyBorder="1" applyAlignment="1">
      <alignment/>
    </xf>
    <xf numFmtId="0" fontId="109" fillId="45" borderId="30" xfId="0" applyFont="1" applyFill="1" applyBorder="1" applyAlignment="1">
      <alignment/>
    </xf>
    <xf numFmtId="0" fontId="109" fillId="45" borderId="31" xfId="0" applyFont="1" applyFill="1" applyBorder="1" applyAlignment="1">
      <alignment/>
    </xf>
    <xf numFmtId="0" fontId="109" fillId="45" borderId="15" xfId="0" applyFont="1" applyFill="1" applyBorder="1" applyAlignment="1">
      <alignment/>
    </xf>
    <xf numFmtId="0" fontId="110" fillId="38" borderId="0" xfId="0" applyFont="1" applyFill="1" applyAlignment="1">
      <alignment horizontal="center" vertical="top"/>
    </xf>
    <xf numFmtId="0" fontId="0" fillId="38" borderId="0" xfId="0" applyFill="1" applyAlignment="1">
      <alignment/>
    </xf>
    <xf numFmtId="0" fontId="78" fillId="38" borderId="0" xfId="0" applyFont="1" applyFill="1" applyAlignment="1">
      <alignment horizontal="center"/>
    </xf>
    <xf numFmtId="0" fontId="0" fillId="0" borderId="0" xfId="0" applyAlignment="1">
      <alignment/>
    </xf>
    <xf numFmtId="0" fontId="0" fillId="46" borderId="0" xfId="0" applyFill="1" applyAlignment="1">
      <alignment/>
    </xf>
    <xf numFmtId="0" fontId="77" fillId="41" borderId="32" xfId="0" applyFont="1" applyFill="1" applyBorder="1" applyAlignment="1">
      <alignment/>
    </xf>
    <xf numFmtId="0" fontId="0" fillId="41" borderId="33" xfId="0" applyFill="1" applyBorder="1" applyAlignment="1">
      <alignment/>
    </xf>
    <xf numFmtId="0" fontId="77" fillId="41" borderId="34" xfId="0" applyFont="1" applyFill="1" applyBorder="1" applyAlignment="1">
      <alignment/>
    </xf>
    <xf numFmtId="0" fontId="0" fillId="41" borderId="34" xfId="0" applyFill="1" applyBorder="1" applyAlignment="1">
      <alignment/>
    </xf>
    <xf numFmtId="0" fontId="77" fillId="41" borderId="33" xfId="0" applyFont="1" applyFill="1" applyBorder="1" applyAlignment="1">
      <alignment/>
    </xf>
    <xf numFmtId="0" fontId="111" fillId="41" borderId="35" xfId="0" applyFont="1" applyFill="1" applyBorder="1" applyAlignment="1" quotePrefix="1">
      <alignment horizontal="center" vertical="top"/>
    </xf>
    <xf numFmtId="0" fontId="111" fillId="46" borderId="0" xfId="0" applyFont="1" applyFill="1" applyAlignment="1">
      <alignment/>
    </xf>
    <xf numFmtId="0" fontId="112" fillId="46" borderId="0" xfId="0" applyFont="1" applyFill="1" applyAlignment="1">
      <alignment horizontal="left" vertical="center"/>
    </xf>
    <xf numFmtId="0" fontId="113" fillId="46" borderId="0" xfId="0" applyFont="1" applyFill="1" applyAlignment="1">
      <alignment horizontal="left" vertical="center"/>
    </xf>
    <xf numFmtId="0" fontId="114" fillId="46" borderId="0" xfId="0" applyFont="1" applyFill="1" applyAlignment="1">
      <alignment horizontal="left" vertical="center" wrapText="1"/>
    </xf>
    <xf numFmtId="0" fontId="2" fillId="46" borderId="0" xfId="0" applyFont="1" applyFill="1" applyAlignment="1">
      <alignment horizontal="left" vertical="center"/>
    </xf>
    <xf numFmtId="0" fontId="115" fillId="46" borderId="0" xfId="0" applyFont="1" applyFill="1" applyAlignment="1">
      <alignment/>
    </xf>
    <xf numFmtId="0" fontId="116" fillId="46" borderId="0" xfId="0" applyFont="1" applyFill="1" applyAlignment="1">
      <alignment/>
    </xf>
    <xf numFmtId="0" fontId="0" fillId="46" borderId="0" xfId="0" applyFill="1" applyAlignment="1">
      <alignment horizontal="left" vertical="top"/>
    </xf>
    <xf numFmtId="0" fontId="67" fillId="46" borderId="0" xfId="45" applyFill="1" applyAlignment="1" applyProtection="1">
      <alignment horizontal="center"/>
      <protection/>
    </xf>
    <xf numFmtId="0" fontId="67" fillId="38" borderId="0" xfId="45" applyFill="1" applyAlignment="1" applyProtection="1">
      <alignment horizontal="center"/>
      <protection/>
    </xf>
    <xf numFmtId="0" fontId="61" fillId="38" borderId="0" xfId="0" applyFont="1" applyFill="1" applyAlignment="1">
      <alignment horizontal="right" vertical="center"/>
    </xf>
    <xf numFmtId="0" fontId="61" fillId="38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/>
    </xf>
    <xf numFmtId="0" fontId="0" fillId="40" borderId="17" xfId="0" applyFill="1" applyBorder="1" applyAlignment="1">
      <alignment horizontal="right" vertical="center"/>
    </xf>
    <xf numFmtId="0" fontId="0" fillId="40" borderId="0" xfId="0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40" borderId="17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15" xfId="0" applyBorder="1" applyAlignment="1">
      <alignment/>
    </xf>
    <xf numFmtId="0" fontId="117" fillId="0" borderId="0" xfId="0" applyFont="1" applyAlignment="1">
      <alignment horizontal="center" vertical="center"/>
    </xf>
    <xf numFmtId="0" fontId="112" fillId="46" borderId="0" xfId="0" applyFont="1" applyFill="1" applyAlignment="1">
      <alignment horizontal="left" vertical="center"/>
    </xf>
    <xf numFmtId="0" fontId="80" fillId="46" borderId="0" xfId="0" applyFont="1" applyFill="1" applyAlignment="1">
      <alignment horizontal="left" vertical="center"/>
    </xf>
    <xf numFmtId="0" fontId="114" fillId="46" borderId="0" xfId="0" applyFont="1" applyFill="1" applyAlignment="1">
      <alignment horizontal="left" vertical="center" wrapText="1"/>
    </xf>
    <xf numFmtId="0" fontId="0" fillId="41" borderId="36" xfId="0" applyFill="1" applyBorder="1" applyAlignment="1">
      <alignment horizontal="left" vertical="center" wrapText="1"/>
    </xf>
    <xf numFmtId="0" fontId="0" fillId="41" borderId="37" xfId="0" applyFill="1" applyBorder="1" applyAlignment="1">
      <alignment horizontal="left" vertical="center" wrapText="1"/>
    </xf>
    <xf numFmtId="0" fontId="118" fillId="41" borderId="38" xfId="45" applyFont="1" applyFill="1" applyBorder="1" applyAlignment="1" applyProtection="1" quotePrefix="1">
      <alignment horizontal="center" vertical="top"/>
      <protection/>
    </xf>
    <xf numFmtId="0" fontId="118" fillId="41" borderId="35" xfId="45" applyFont="1" applyFill="1" applyBorder="1" applyAlignment="1" applyProtection="1">
      <alignment horizontal="center" vertical="top"/>
      <protection/>
    </xf>
    <xf numFmtId="0" fontId="0" fillId="41" borderId="0" xfId="0" applyFill="1" applyBorder="1" applyAlignment="1">
      <alignment horizontal="left" vertical="center" wrapText="1"/>
    </xf>
    <xf numFmtId="0" fontId="118" fillId="41" borderId="39" xfId="45" applyFont="1" applyFill="1" applyBorder="1" applyAlignment="1" applyProtection="1">
      <alignment horizontal="center" vertical="top"/>
      <protection/>
    </xf>
    <xf numFmtId="0" fontId="118" fillId="41" borderId="39" xfId="45" applyFont="1" applyFill="1" applyBorder="1" applyAlignment="1" applyProtection="1" quotePrefix="1">
      <alignment horizontal="center" vertical="top"/>
      <protection/>
    </xf>
    <xf numFmtId="0" fontId="0" fillId="46" borderId="0" xfId="0" applyFill="1" applyAlignment="1">
      <alignment horizontal="left" vertical="top" wrapText="1"/>
    </xf>
    <xf numFmtId="0" fontId="67" fillId="38" borderId="0" xfId="45" applyFill="1" applyBorder="1" applyAlignment="1" applyProtection="1">
      <alignment horizontal="center"/>
      <protection/>
    </xf>
    <xf numFmtId="0" fontId="67" fillId="38" borderId="0" xfId="45" applyFill="1" applyAlignment="1" applyProtection="1">
      <alignment horizontal="center"/>
      <protection/>
    </xf>
    <xf numFmtId="0" fontId="67" fillId="38" borderId="0" xfId="45" applyFill="1" applyAlignment="1" applyProtection="1">
      <alignment horizontal="center" vertical="center"/>
      <protection/>
    </xf>
    <xf numFmtId="0" fontId="119" fillId="0" borderId="0" xfId="0" applyFont="1" applyBorder="1" applyAlignment="1">
      <alignment horizontal="center" vertical="top"/>
    </xf>
    <xf numFmtId="0" fontId="119" fillId="0" borderId="16" xfId="0" applyFont="1" applyBorder="1" applyAlignment="1">
      <alignment horizontal="center" vertical="top"/>
    </xf>
    <xf numFmtId="0" fontId="3" fillId="40" borderId="0" xfId="0" applyFont="1" applyFill="1" applyBorder="1" applyAlignment="1">
      <alignment horizontal="center" vertical="center"/>
    </xf>
    <xf numFmtId="0" fontId="3" fillId="40" borderId="16" xfId="0" applyFont="1" applyFill="1" applyBorder="1" applyAlignment="1">
      <alignment horizontal="center" vertical="center"/>
    </xf>
    <xf numFmtId="0" fontId="107" fillId="12" borderId="0" xfId="0" applyFont="1" applyFill="1" applyAlignment="1">
      <alignment horizontal="center" wrapText="1"/>
    </xf>
    <xf numFmtId="0" fontId="0" fillId="13" borderId="12" xfId="0" applyFill="1" applyBorder="1" applyAlignment="1">
      <alignment horizontal="center" vertical="center"/>
    </xf>
    <xf numFmtId="0" fontId="0" fillId="13" borderId="40" xfId="0" applyFill="1" applyBorder="1" applyAlignment="1">
      <alignment horizontal="center" vertical="center"/>
    </xf>
    <xf numFmtId="0" fontId="0" fillId="13" borderId="4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5" borderId="40" xfId="0" applyFill="1" applyBorder="1" applyAlignment="1">
      <alignment horizontal="center" vertical="center"/>
    </xf>
    <xf numFmtId="0" fontId="0" fillId="15" borderId="4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40" xfId="0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67" fillId="12" borderId="16" xfId="45" applyFill="1" applyBorder="1" applyAlignment="1" applyProtection="1">
      <alignment horizontal="center" vertical="center" wrapText="1"/>
      <protection/>
    </xf>
    <xf numFmtId="0" fontId="67" fillId="37" borderId="0" xfId="45" applyFill="1" applyBorder="1" applyAlignment="1" applyProtection="1">
      <alignment horizontal="center" vertical="center" wrapText="1"/>
      <protection/>
    </xf>
    <xf numFmtId="0" fontId="67" fillId="37" borderId="0" xfId="45" applyFill="1" applyBorder="1" applyAlignment="1" applyProtection="1">
      <alignment horizontal="center" vertical="center"/>
      <protection/>
    </xf>
    <xf numFmtId="0" fontId="0" fillId="12" borderId="42" xfId="0" applyFill="1" applyBorder="1" applyAlignment="1">
      <alignment horizontal="center" vertical="center" wrapText="1"/>
    </xf>
    <xf numFmtId="0" fontId="0" fillId="12" borderId="42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94" fillId="42" borderId="28" xfId="0" applyFont="1" applyFill="1" applyBorder="1" applyAlignment="1">
      <alignment horizontal="center" vertical="center" wrapText="1"/>
    </xf>
    <xf numFmtId="0" fontId="67" fillId="12" borderId="16" xfId="45" applyFill="1" applyBorder="1" applyAlignment="1" applyProtection="1">
      <alignment horizontal="center" vertical="center"/>
      <protection/>
    </xf>
    <xf numFmtId="0" fontId="94" fillId="37" borderId="0" xfId="0" applyFont="1" applyFill="1" applyBorder="1" applyAlignment="1">
      <alignment horizontal="center" vertical="center" wrapText="1"/>
    </xf>
    <xf numFmtId="0" fontId="67" fillId="41" borderId="0" xfId="45" applyFill="1" applyAlignment="1" applyProtection="1">
      <alignment horizontal="center" vertical="center"/>
      <protection/>
    </xf>
    <xf numFmtId="0" fontId="67" fillId="12" borderId="0" xfId="45" applyFill="1" applyBorder="1" applyAlignment="1" applyProtection="1">
      <alignment horizontal="center" vertical="center" wrapText="1"/>
      <protection/>
    </xf>
    <xf numFmtId="0" fontId="67" fillId="12" borderId="42" xfId="45" applyFill="1" applyBorder="1" applyAlignment="1" applyProtection="1">
      <alignment horizontal="center" vertical="center" wrapText="1"/>
      <protection/>
    </xf>
    <xf numFmtId="0" fontId="67" fillId="12" borderId="42" xfId="45" applyFill="1" applyBorder="1" applyAlignment="1" applyProtection="1">
      <alignment horizontal="center" vertical="center"/>
      <protection/>
    </xf>
    <xf numFmtId="0" fontId="77" fillId="41" borderId="0" xfId="0" applyFont="1" applyFill="1" applyAlignment="1">
      <alignment horizontal="right" vertical="center"/>
    </xf>
    <xf numFmtId="0" fontId="67" fillId="17" borderId="0" xfId="45" applyFill="1" applyAlignment="1" applyProtection="1">
      <alignment horizontal="center" vertical="center"/>
      <protection/>
    </xf>
    <xf numFmtId="0" fontId="67" fillId="41" borderId="43" xfId="45" applyFill="1" applyBorder="1" applyAlignment="1" applyProtection="1">
      <alignment horizontal="center" vertical="center"/>
      <protection/>
    </xf>
    <xf numFmtId="0" fontId="67" fillId="41" borderId="44" xfId="45" applyFill="1" applyBorder="1" applyAlignment="1" applyProtection="1">
      <alignment horizontal="center" vertical="center"/>
      <protection/>
    </xf>
    <xf numFmtId="0" fontId="67" fillId="41" borderId="45" xfId="45" applyFill="1" applyBorder="1" applyAlignment="1" applyProtection="1">
      <alignment horizontal="center" vertical="center"/>
      <protection/>
    </xf>
    <xf numFmtId="0" fontId="67" fillId="41" borderId="46" xfId="45" applyFill="1" applyBorder="1" applyAlignment="1" applyProtection="1">
      <alignment horizontal="center" vertical="center"/>
      <protection/>
    </xf>
    <xf numFmtId="0" fontId="67" fillId="41" borderId="0" xfId="45" applyFill="1" applyBorder="1" applyAlignment="1" applyProtection="1">
      <alignment horizontal="center" vertical="center"/>
      <protection/>
    </xf>
    <xf numFmtId="0" fontId="67" fillId="41" borderId="47" xfId="45" applyFill="1" applyBorder="1" applyAlignment="1" applyProtection="1">
      <alignment horizontal="center" vertical="center"/>
      <protection/>
    </xf>
    <xf numFmtId="0" fontId="67" fillId="41" borderId="48" xfId="45" applyFill="1" applyBorder="1" applyAlignment="1" applyProtection="1">
      <alignment horizontal="center" vertical="center"/>
      <protection/>
    </xf>
    <xf numFmtId="0" fontId="67" fillId="41" borderId="49" xfId="45" applyFill="1" applyBorder="1" applyAlignment="1" applyProtection="1">
      <alignment horizontal="center" vertical="center"/>
      <protection/>
    </xf>
    <xf numFmtId="0" fontId="67" fillId="41" borderId="50" xfId="45" applyFill="1" applyBorder="1" applyAlignment="1" applyProtection="1">
      <alignment horizontal="center" vertical="center"/>
      <protection/>
    </xf>
    <xf numFmtId="0" fontId="80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color theme="0"/>
      </font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dier.bertin@iufm.u_cergy.fr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showGridLines="0" showRowColHeaders="0" tabSelected="1" zoomScalePageLayoutView="0" workbookViewId="0" topLeftCell="A1">
      <selection activeCell="C94" sqref="C94"/>
    </sheetView>
  </sheetViews>
  <sheetFormatPr defaultColWidth="11.421875" defaultRowHeight="15"/>
  <cols>
    <col min="1" max="1" width="2.28125" style="0" customWidth="1"/>
    <col min="2" max="2" width="14.7109375" style="0" customWidth="1"/>
    <col min="3" max="3" width="82.28125" style="0" customWidth="1"/>
    <col min="5" max="5" width="2.57421875" style="0" customWidth="1"/>
  </cols>
  <sheetData>
    <row r="1" spans="1:11" ht="4.5" customHeight="1">
      <c r="A1" s="188"/>
      <c r="B1" s="188"/>
      <c r="C1" s="188"/>
      <c r="D1" s="188"/>
      <c r="E1" s="188"/>
      <c r="F1" s="78"/>
      <c r="G1" s="78"/>
      <c r="H1" s="78"/>
      <c r="I1" s="78"/>
      <c r="J1" s="78"/>
      <c r="K1" s="78"/>
    </row>
    <row r="2" spans="1:11" ht="15.75" customHeight="1">
      <c r="A2" s="188"/>
      <c r="B2" s="222" t="s">
        <v>62</v>
      </c>
      <c r="C2" s="222"/>
      <c r="D2" s="188"/>
      <c r="E2" s="188"/>
      <c r="F2" s="78"/>
      <c r="G2" s="78"/>
      <c r="H2" s="78"/>
      <c r="I2" s="78"/>
      <c r="J2" s="78"/>
      <c r="K2" s="78"/>
    </row>
    <row r="3" spans="1:11" ht="15" customHeight="1">
      <c r="A3" s="188"/>
      <c r="B3" s="222"/>
      <c r="C3" s="222"/>
      <c r="D3" s="188"/>
      <c r="E3" s="188"/>
      <c r="F3" s="78"/>
      <c r="G3" s="78"/>
      <c r="H3" s="78"/>
      <c r="I3" s="78"/>
      <c r="J3" s="78"/>
      <c r="K3" s="78"/>
    </row>
    <row r="4" spans="1:11" ht="15" customHeight="1">
      <c r="A4" s="188"/>
      <c r="B4" s="197" t="s">
        <v>147</v>
      </c>
      <c r="C4" s="196"/>
      <c r="D4" s="188"/>
      <c r="E4" s="188"/>
      <c r="F4" s="78"/>
      <c r="G4" s="78"/>
      <c r="H4" s="78"/>
      <c r="I4" s="78"/>
      <c r="J4" s="78"/>
      <c r="K4" s="78"/>
    </row>
    <row r="5" spans="1:11" ht="15">
      <c r="A5" s="188"/>
      <c r="B5" s="223" t="s">
        <v>63</v>
      </c>
      <c r="C5" s="223"/>
      <c r="D5" s="188"/>
      <c r="E5" s="188"/>
      <c r="F5" s="78"/>
      <c r="G5" s="78"/>
      <c r="H5" s="78"/>
      <c r="I5" s="78"/>
      <c r="J5" s="78"/>
      <c r="K5" s="78"/>
    </row>
    <row r="6" spans="1:11" ht="15">
      <c r="A6" s="188"/>
      <c r="B6" s="223"/>
      <c r="C6" s="223"/>
      <c r="D6" s="188"/>
      <c r="E6" s="188"/>
      <c r="F6" s="78"/>
      <c r="G6" s="78"/>
      <c r="H6" s="78"/>
      <c r="I6" s="78"/>
      <c r="J6" s="78"/>
      <c r="K6" s="78"/>
    </row>
    <row r="7" spans="1:11" ht="15">
      <c r="A7" s="188"/>
      <c r="B7" s="202" t="s">
        <v>148</v>
      </c>
      <c r="C7" s="202"/>
      <c r="D7" s="188"/>
      <c r="E7" s="188"/>
      <c r="F7" s="78"/>
      <c r="G7" s="78"/>
      <c r="H7" s="78"/>
      <c r="I7" s="78"/>
      <c r="J7" s="78"/>
      <c r="K7" s="78"/>
    </row>
    <row r="8" spans="1:11" ht="7.5" customHeight="1">
      <c r="A8" s="188"/>
      <c r="B8" s="202"/>
      <c r="C8" s="202"/>
      <c r="D8" s="188"/>
      <c r="E8" s="188"/>
      <c r="F8" s="78"/>
      <c r="G8" s="78"/>
      <c r="H8" s="78"/>
      <c r="I8" s="78"/>
      <c r="J8" s="78"/>
      <c r="K8" s="78"/>
    </row>
    <row r="9" spans="1:11" ht="15" customHeight="1">
      <c r="A9" s="188"/>
      <c r="B9" s="224" t="s">
        <v>136</v>
      </c>
      <c r="C9" s="224"/>
      <c r="D9" s="188"/>
      <c r="E9" s="188"/>
      <c r="F9" s="78"/>
      <c r="G9" s="78"/>
      <c r="H9" s="78"/>
      <c r="I9" s="78"/>
      <c r="J9" s="78"/>
      <c r="K9" s="78"/>
    </row>
    <row r="10" spans="1:11" ht="19.5" customHeight="1">
      <c r="A10" s="188"/>
      <c r="B10" s="224"/>
      <c r="C10" s="224"/>
      <c r="D10" s="188"/>
      <c r="E10" s="188"/>
      <c r="F10" s="78"/>
      <c r="G10" s="78"/>
      <c r="H10" s="78"/>
      <c r="I10" s="78"/>
      <c r="J10" s="78"/>
      <c r="K10" s="78"/>
    </row>
    <row r="11" spans="1:11" ht="19.5" customHeight="1">
      <c r="A11" s="188"/>
      <c r="B11" s="199" t="s">
        <v>137</v>
      </c>
      <c r="C11" s="198"/>
      <c r="D11" s="188"/>
      <c r="E11" s="188"/>
      <c r="F11" s="78"/>
      <c r="G11" s="78"/>
      <c r="H11" s="78"/>
      <c r="I11" s="78"/>
      <c r="J11" s="78"/>
      <c r="K11" s="78"/>
    </row>
    <row r="12" spans="1:11" ht="4.5" customHeight="1">
      <c r="A12" s="188"/>
      <c r="B12" s="188"/>
      <c r="C12" s="188"/>
      <c r="D12" s="188"/>
      <c r="E12" s="188"/>
      <c r="F12" s="78"/>
      <c r="G12" s="78"/>
      <c r="H12" s="78"/>
      <c r="I12" s="78"/>
      <c r="J12" s="78"/>
      <c r="K12" s="78"/>
    </row>
    <row r="13" spans="1:11" ht="18.75">
      <c r="A13" s="188"/>
      <c r="B13" s="200" t="s">
        <v>149</v>
      </c>
      <c r="C13" s="188"/>
      <c r="D13" s="188"/>
      <c r="E13" s="188"/>
      <c r="F13" s="78"/>
      <c r="G13" s="78"/>
      <c r="H13" s="78"/>
      <c r="I13" s="78"/>
      <c r="J13" s="78"/>
      <c r="K13" s="78"/>
    </row>
    <row r="14" spans="1:11" ht="15">
      <c r="A14" s="188"/>
      <c r="B14" s="188" t="s">
        <v>64</v>
      </c>
      <c r="C14" s="188"/>
      <c r="D14" s="188"/>
      <c r="E14" s="188"/>
      <c r="F14" s="78"/>
      <c r="G14" s="78"/>
      <c r="H14" s="78"/>
      <c r="I14" s="78"/>
      <c r="J14" s="78"/>
      <c r="K14" s="78"/>
    </row>
    <row r="15" spans="1:11" ht="4.5" customHeight="1" thickBot="1">
      <c r="A15" s="188"/>
      <c r="B15" s="188"/>
      <c r="C15" s="188"/>
      <c r="D15" s="188"/>
      <c r="E15" s="188"/>
      <c r="F15" s="78"/>
      <c r="G15" s="78"/>
      <c r="H15" s="78"/>
      <c r="I15" s="78"/>
      <c r="J15" s="78"/>
      <c r="K15" s="78"/>
    </row>
    <row r="16" spans="1:11" ht="15.75" thickTop="1">
      <c r="A16" s="188"/>
      <c r="B16" s="189" t="s">
        <v>134</v>
      </c>
      <c r="C16" s="225" t="s">
        <v>65</v>
      </c>
      <c r="D16" s="227" t="s">
        <v>135</v>
      </c>
      <c r="E16" s="188"/>
      <c r="F16" s="78"/>
      <c r="G16" s="78"/>
      <c r="H16" s="78"/>
      <c r="I16" s="78"/>
      <c r="J16" s="78"/>
      <c r="K16" s="78"/>
    </row>
    <row r="17" spans="1:11" ht="15.75" thickBot="1">
      <c r="A17" s="188"/>
      <c r="B17" s="190"/>
      <c r="C17" s="226"/>
      <c r="D17" s="228"/>
      <c r="E17" s="188"/>
      <c r="F17" s="78"/>
      <c r="G17" s="78"/>
      <c r="H17" s="78"/>
      <c r="I17" s="78"/>
      <c r="J17" s="78"/>
      <c r="K17" s="78"/>
    </row>
    <row r="18" spans="1:11" ht="7.5" customHeight="1" thickBot="1" thickTop="1">
      <c r="A18" s="188"/>
      <c r="B18" s="188"/>
      <c r="C18" s="188"/>
      <c r="D18" s="195"/>
      <c r="E18" s="188"/>
      <c r="F18" s="78"/>
      <c r="G18" s="78"/>
      <c r="H18" s="78"/>
      <c r="I18" s="78"/>
      <c r="J18" s="78"/>
      <c r="K18" s="78"/>
    </row>
    <row r="19" spans="1:11" ht="15" customHeight="1" thickTop="1">
      <c r="A19" s="188"/>
      <c r="B19" s="189" t="s">
        <v>66</v>
      </c>
      <c r="C19" s="225" t="s">
        <v>67</v>
      </c>
      <c r="D19" s="227" t="s">
        <v>135</v>
      </c>
      <c r="E19" s="188"/>
      <c r="F19" s="78"/>
      <c r="G19" s="78"/>
      <c r="H19" s="78"/>
      <c r="I19" s="78"/>
      <c r="J19" s="78"/>
      <c r="K19" s="78"/>
    </row>
    <row r="20" spans="1:11" ht="15" customHeight="1" thickBot="1">
      <c r="A20" s="188"/>
      <c r="B20" s="190"/>
      <c r="C20" s="226"/>
      <c r="D20" s="228"/>
      <c r="E20" s="188"/>
      <c r="F20" s="78"/>
      <c r="G20" s="78"/>
      <c r="H20" s="78"/>
      <c r="I20" s="78"/>
      <c r="J20" s="78"/>
      <c r="K20" s="78"/>
    </row>
    <row r="21" spans="1:11" ht="7.5" customHeight="1" thickBot="1" thickTop="1">
      <c r="A21" s="188"/>
      <c r="B21" s="188"/>
      <c r="C21" s="188"/>
      <c r="D21" s="195"/>
      <c r="E21" s="188"/>
      <c r="F21" s="78"/>
      <c r="G21" s="78"/>
      <c r="H21" s="78"/>
      <c r="I21" s="78"/>
      <c r="J21" s="78"/>
      <c r="K21" s="78"/>
    </row>
    <row r="22" spans="1:11" ht="15" customHeight="1" thickTop="1">
      <c r="A22" s="188"/>
      <c r="B22" s="189" t="s">
        <v>68</v>
      </c>
      <c r="C22" s="225" t="s">
        <v>74</v>
      </c>
      <c r="D22" s="227" t="s">
        <v>135</v>
      </c>
      <c r="E22" s="188"/>
      <c r="F22" s="78"/>
      <c r="G22" s="78"/>
      <c r="H22" s="78"/>
      <c r="I22" s="78"/>
      <c r="J22" s="78"/>
      <c r="K22" s="78"/>
    </row>
    <row r="23" spans="1:11" ht="15" customHeight="1" thickBot="1">
      <c r="A23" s="188"/>
      <c r="B23" s="190"/>
      <c r="C23" s="226"/>
      <c r="D23" s="228"/>
      <c r="E23" s="188"/>
      <c r="F23" s="78"/>
      <c r="G23" s="78"/>
      <c r="H23" s="78"/>
      <c r="I23" s="78"/>
      <c r="J23" s="78"/>
      <c r="K23" s="78"/>
    </row>
    <row r="24" spans="1:11" ht="7.5" customHeight="1" thickBot="1" thickTop="1">
      <c r="A24" s="188"/>
      <c r="B24" s="188"/>
      <c r="C24" s="188"/>
      <c r="D24" s="195"/>
      <c r="E24" s="188"/>
      <c r="F24" s="78"/>
      <c r="G24" s="78"/>
      <c r="H24" s="78"/>
      <c r="I24" s="78"/>
      <c r="J24" s="78"/>
      <c r="K24" s="78"/>
    </row>
    <row r="25" spans="1:11" ht="15" customHeight="1" thickTop="1">
      <c r="A25" s="188"/>
      <c r="B25" s="189" t="s">
        <v>73</v>
      </c>
      <c r="C25" s="225" t="s">
        <v>75</v>
      </c>
      <c r="D25" s="227" t="s">
        <v>135</v>
      </c>
      <c r="E25" s="188"/>
      <c r="F25" s="78"/>
      <c r="G25" s="78"/>
      <c r="H25" s="78"/>
      <c r="I25" s="78"/>
      <c r="J25" s="78"/>
      <c r="K25" s="78"/>
    </row>
    <row r="26" spans="1:11" ht="15" customHeight="1" thickBot="1">
      <c r="A26" s="188"/>
      <c r="B26" s="190"/>
      <c r="C26" s="226"/>
      <c r="D26" s="228"/>
      <c r="E26" s="188"/>
      <c r="F26" s="78"/>
      <c r="G26" s="78"/>
      <c r="H26" s="78"/>
      <c r="I26" s="78"/>
      <c r="J26" s="78"/>
      <c r="K26" s="78"/>
    </row>
    <row r="27" spans="1:11" ht="7.5" customHeight="1" thickBot="1" thickTop="1">
      <c r="A27" s="188"/>
      <c r="B27" s="188"/>
      <c r="C27" s="188"/>
      <c r="D27" s="195"/>
      <c r="E27" s="188"/>
      <c r="F27" s="78"/>
      <c r="G27" s="78"/>
      <c r="H27" s="78"/>
      <c r="I27" s="78"/>
      <c r="J27" s="78"/>
      <c r="K27" s="78"/>
    </row>
    <row r="28" spans="1:11" ht="15" customHeight="1" thickTop="1">
      <c r="A28" s="188"/>
      <c r="B28" s="189" t="s">
        <v>76</v>
      </c>
      <c r="C28" s="225" t="s">
        <v>77</v>
      </c>
      <c r="D28" s="227" t="s">
        <v>135</v>
      </c>
      <c r="E28" s="188"/>
      <c r="F28" s="78"/>
      <c r="G28" s="78"/>
      <c r="H28" s="78"/>
      <c r="I28" s="78"/>
      <c r="J28" s="78"/>
      <c r="K28" s="78"/>
    </row>
    <row r="29" spans="1:11" ht="15" customHeight="1" thickBot="1">
      <c r="A29" s="188"/>
      <c r="B29" s="190"/>
      <c r="C29" s="226"/>
      <c r="D29" s="228"/>
      <c r="E29" s="188"/>
      <c r="F29" s="78"/>
      <c r="G29" s="78"/>
      <c r="H29" s="78"/>
      <c r="I29" s="78"/>
      <c r="J29" s="78"/>
      <c r="K29" s="78"/>
    </row>
    <row r="30" spans="1:11" ht="7.5" customHeight="1" thickBot="1" thickTop="1">
      <c r="A30" s="188"/>
      <c r="B30" s="188"/>
      <c r="C30" s="188"/>
      <c r="D30" s="195"/>
      <c r="E30" s="188"/>
      <c r="F30" s="78"/>
      <c r="G30" s="78"/>
      <c r="H30" s="78"/>
      <c r="I30" s="78"/>
      <c r="J30" s="78"/>
      <c r="K30" s="78"/>
    </row>
    <row r="31" spans="1:11" ht="15" customHeight="1" thickTop="1">
      <c r="A31" s="188"/>
      <c r="B31" s="189" t="s">
        <v>78</v>
      </c>
      <c r="C31" s="225" t="s">
        <v>79</v>
      </c>
      <c r="D31" s="227" t="s">
        <v>135</v>
      </c>
      <c r="E31" s="188"/>
      <c r="F31" s="78"/>
      <c r="G31" s="78"/>
      <c r="H31" s="78"/>
      <c r="I31" s="78"/>
      <c r="J31" s="78"/>
      <c r="K31" s="78"/>
    </row>
    <row r="32" spans="1:11" ht="15" customHeight="1" thickBot="1">
      <c r="A32" s="188"/>
      <c r="B32" s="190"/>
      <c r="C32" s="226"/>
      <c r="D32" s="228"/>
      <c r="E32" s="188"/>
      <c r="F32" s="78"/>
      <c r="G32" s="78"/>
      <c r="H32" s="78"/>
      <c r="I32" s="78"/>
      <c r="J32" s="78"/>
      <c r="K32" s="78"/>
    </row>
    <row r="33" spans="1:11" ht="7.5" customHeight="1" thickBot="1" thickTop="1">
      <c r="A33" s="188"/>
      <c r="B33" s="188"/>
      <c r="C33" s="188"/>
      <c r="D33" s="195"/>
      <c r="E33" s="188"/>
      <c r="F33" s="78"/>
      <c r="G33" s="78"/>
      <c r="H33" s="78"/>
      <c r="I33" s="78"/>
      <c r="J33" s="78"/>
      <c r="K33" s="78"/>
    </row>
    <row r="34" spans="1:11" ht="15" customHeight="1" thickTop="1">
      <c r="A34" s="188"/>
      <c r="B34" s="189" t="s">
        <v>80</v>
      </c>
      <c r="C34" s="225" t="s">
        <v>81</v>
      </c>
      <c r="D34" s="227" t="s">
        <v>135</v>
      </c>
      <c r="E34" s="188"/>
      <c r="F34" s="78"/>
      <c r="G34" s="78"/>
      <c r="H34" s="78"/>
      <c r="I34" s="78"/>
      <c r="J34" s="78"/>
      <c r="K34" s="78"/>
    </row>
    <row r="35" spans="1:11" ht="15" customHeight="1" thickBot="1">
      <c r="A35" s="188"/>
      <c r="B35" s="190"/>
      <c r="C35" s="226"/>
      <c r="D35" s="228"/>
      <c r="E35" s="188"/>
      <c r="F35" s="78"/>
      <c r="G35" s="78"/>
      <c r="H35" s="78"/>
      <c r="I35" s="78"/>
      <c r="J35" s="78"/>
      <c r="K35" s="78"/>
    </row>
    <row r="36" spans="1:11" ht="7.5" customHeight="1" thickBot="1" thickTop="1">
      <c r="A36" s="188"/>
      <c r="B36" s="188"/>
      <c r="C36" s="188"/>
      <c r="D36" s="195"/>
      <c r="E36" s="188"/>
      <c r="F36" s="78"/>
      <c r="G36" s="78"/>
      <c r="H36" s="78"/>
      <c r="I36" s="78"/>
      <c r="J36" s="78"/>
      <c r="K36" s="78"/>
    </row>
    <row r="37" spans="1:11" ht="15" customHeight="1" thickTop="1">
      <c r="A37" s="188"/>
      <c r="B37" s="189" t="s">
        <v>82</v>
      </c>
      <c r="C37" s="225" t="s">
        <v>83</v>
      </c>
      <c r="D37" s="227" t="s">
        <v>135</v>
      </c>
      <c r="E37" s="188"/>
      <c r="F37" s="78"/>
      <c r="G37" s="78"/>
      <c r="H37" s="78"/>
      <c r="I37" s="78"/>
      <c r="J37" s="78"/>
      <c r="K37" s="78"/>
    </row>
    <row r="38" spans="1:11" ht="15" customHeight="1">
      <c r="A38" s="188"/>
      <c r="B38" s="192"/>
      <c r="C38" s="229"/>
      <c r="D38" s="230"/>
      <c r="E38" s="188"/>
      <c r="F38" s="78"/>
      <c r="G38" s="78"/>
      <c r="H38" s="78"/>
      <c r="I38" s="78"/>
      <c r="J38" s="78"/>
      <c r="K38" s="78"/>
    </row>
    <row r="39" spans="1:11" ht="15" customHeight="1" thickBot="1">
      <c r="A39" s="188"/>
      <c r="B39" s="193"/>
      <c r="C39" s="226"/>
      <c r="D39" s="194"/>
      <c r="E39" s="188"/>
      <c r="F39" s="78"/>
      <c r="G39" s="78"/>
      <c r="H39" s="78"/>
      <c r="I39" s="78"/>
      <c r="J39" s="78"/>
      <c r="K39" s="78"/>
    </row>
    <row r="40" spans="1:11" ht="7.5" customHeight="1" thickBot="1" thickTop="1">
      <c r="A40" s="188"/>
      <c r="B40" s="188"/>
      <c r="C40" s="188"/>
      <c r="D40" s="195"/>
      <c r="E40" s="188"/>
      <c r="F40" s="78"/>
      <c r="G40" s="78"/>
      <c r="H40" s="78"/>
      <c r="I40" s="78"/>
      <c r="J40" s="78"/>
      <c r="K40" s="78"/>
    </row>
    <row r="41" spans="1:11" ht="15" customHeight="1" thickTop="1">
      <c r="A41" s="188"/>
      <c r="B41" s="189" t="s">
        <v>146</v>
      </c>
      <c r="C41" s="225" t="s">
        <v>150</v>
      </c>
      <c r="D41" s="227" t="s">
        <v>135</v>
      </c>
      <c r="E41" s="188"/>
      <c r="F41" s="78"/>
      <c r="G41" s="78"/>
      <c r="H41" s="78"/>
      <c r="I41" s="78"/>
      <c r="J41" s="78"/>
      <c r="K41" s="78"/>
    </row>
    <row r="42" spans="1:11" ht="15" customHeight="1">
      <c r="A42" s="188"/>
      <c r="B42" s="192"/>
      <c r="C42" s="229"/>
      <c r="D42" s="230"/>
      <c r="E42" s="188"/>
      <c r="F42" s="78"/>
      <c r="G42" s="78"/>
      <c r="H42" s="78"/>
      <c r="I42" s="78"/>
      <c r="J42" s="78"/>
      <c r="K42" s="78"/>
    </row>
    <row r="43" spans="1:11" ht="15" customHeight="1" thickBot="1">
      <c r="A43" s="188"/>
      <c r="B43" s="193"/>
      <c r="C43" s="226"/>
      <c r="D43" s="194"/>
      <c r="E43" s="188"/>
      <c r="F43" s="78"/>
      <c r="G43" s="78"/>
      <c r="H43" s="78"/>
      <c r="I43" s="78"/>
      <c r="J43" s="78"/>
      <c r="K43" s="78"/>
    </row>
    <row r="44" spans="1:11" ht="7.5" customHeight="1" thickBot="1" thickTop="1">
      <c r="A44" s="188"/>
      <c r="B44" s="188"/>
      <c r="C44" s="188"/>
      <c r="D44" s="195"/>
      <c r="E44" s="188"/>
      <c r="F44" s="78"/>
      <c r="G44" s="78"/>
      <c r="H44" s="78"/>
      <c r="I44" s="78"/>
      <c r="J44" s="78"/>
      <c r="K44" s="78"/>
    </row>
    <row r="45" spans="1:11" ht="15" customHeight="1" thickTop="1">
      <c r="A45" s="188"/>
      <c r="B45" s="189" t="s">
        <v>98</v>
      </c>
      <c r="C45" s="225" t="s">
        <v>99</v>
      </c>
      <c r="D45" s="227" t="s">
        <v>135</v>
      </c>
      <c r="E45" s="188"/>
      <c r="F45" s="78"/>
      <c r="G45" s="78"/>
      <c r="H45" s="78"/>
      <c r="I45" s="78"/>
      <c r="J45" s="78"/>
      <c r="K45" s="78"/>
    </row>
    <row r="46" spans="1:11" ht="15" customHeight="1">
      <c r="A46" s="188"/>
      <c r="B46" s="192"/>
      <c r="C46" s="229"/>
      <c r="D46" s="230"/>
      <c r="E46" s="188"/>
      <c r="F46" s="78"/>
      <c r="G46" s="78"/>
      <c r="H46" s="78"/>
      <c r="I46" s="78"/>
      <c r="J46" s="78"/>
      <c r="K46" s="78"/>
    </row>
    <row r="47" spans="1:11" ht="15" customHeight="1" thickBot="1">
      <c r="A47" s="188"/>
      <c r="B47" s="193"/>
      <c r="C47" s="226"/>
      <c r="D47" s="194"/>
      <c r="E47" s="188"/>
      <c r="F47" s="78"/>
      <c r="G47" s="78"/>
      <c r="H47" s="78"/>
      <c r="I47" s="78"/>
      <c r="J47" s="78"/>
      <c r="K47" s="78"/>
    </row>
    <row r="48" spans="1:11" ht="7.5" customHeight="1" thickBot="1" thickTop="1">
      <c r="A48" s="188"/>
      <c r="B48" s="188"/>
      <c r="C48" s="188"/>
      <c r="D48" s="195"/>
      <c r="E48" s="188"/>
      <c r="F48" s="78"/>
      <c r="G48" s="78"/>
      <c r="H48" s="78"/>
      <c r="I48" s="78"/>
      <c r="J48" s="78"/>
      <c r="K48" s="78"/>
    </row>
    <row r="49" spans="1:11" ht="15" customHeight="1" thickTop="1">
      <c r="A49" s="188"/>
      <c r="B49" s="189" t="s">
        <v>100</v>
      </c>
      <c r="C49" s="225" t="s">
        <v>101</v>
      </c>
      <c r="D49" s="227" t="s">
        <v>135</v>
      </c>
      <c r="E49" s="188"/>
      <c r="F49" s="78"/>
      <c r="G49" s="78"/>
      <c r="H49" s="78"/>
      <c r="I49" s="78"/>
      <c r="J49" s="78"/>
      <c r="K49" s="78"/>
    </row>
    <row r="50" spans="1:11" ht="15" customHeight="1">
      <c r="A50" s="188"/>
      <c r="B50" s="192"/>
      <c r="C50" s="229"/>
      <c r="D50" s="230"/>
      <c r="E50" s="188"/>
      <c r="F50" s="78"/>
      <c r="G50" s="78"/>
      <c r="H50" s="78"/>
      <c r="I50" s="78"/>
      <c r="J50" s="78"/>
      <c r="K50" s="78"/>
    </row>
    <row r="51" spans="1:11" ht="15" customHeight="1" thickBot="1">
      <c r="A51" s="188"/>
      <c r="B51" s="193"/>
      <c r="C51" s="226"/>
      <c r="D51" s="194"/>
      <c r="E51" s="188"/>
      <c r="F51" s="78"/>
      <c r="G51" s="78"/>
      <c r="H51" s="78"/>
      <c r="I51" s="78"/>
      <c r="J51" s="78"/>
      <c r="K51" s="78"/>
    </row>
    <row r="52" spans="1:11" ht="7.5" customHeight="1" thickBot="1" thickTop="1">
      <c r="A52" s="188"/>
      <c r="B52" s="188"/>
      <c r="C52" s="188"/>
      <c r="D52" s="195"/>
      <c r="E52" s="188"/>
      <c r="F52" s="78"/>
      <c r="G52" s="78"/>
      <c r="H52" s="78"/>
      <c r="I52" s="78"/>
      <c r="J52" s="78"/>
      <c r="K52" s="78"/>
    </row>
    <row r="53" spans="1:11" ht="15" customHeight="1" thickTop="1">
      <c r="A53" s="188"/>
      <c r="B53" s="189" t="s">
        <v>128</v>
      </c>
      <c r="C53" s="225" t="s">
        <v>129</v>
      </c>
      <c r="D53" s="227" t="s">
        <v>135</v>
      </c>
      <c r="E53" s="188"/>
      <c r="F53" s="78"/>
      <c r="G53" s="78"/>
      <c r="H53" s="78"/>
      <c r="I53" s="78"/>
      <c r="J53" s="78"/>
      <c r="K53" s="78"/>
    </row>
    <row r="54" spans="1:11" ht="15" customHeight="1" thickBot="1">
      <c r="A54" s="188"/>
      <c r="B54" s="190"/>
      <c r="C54" s="226"/>
      <c r="D54" s="228"/>
      <c r="E54" s="188"/>
      <c r="F54" s="78"/>
      <c r="G54" s="78"/>
      <c r="H54" s="78"/>
      <c r="I54" s="78"/>
      <c r="J54" s="78"/>
      <c r="K54" s="78"/>
    </row>
    <row r="55" spans="1:11" ht="4.5" customHeight="1" thickBot="1" thickTop="1">
      <c r="A55" s="188"/>
      <c r="B55" s="188"/>
      <c r="C55" s="188"/>
      <c r="D55" s="195"/>
      <c r="E55" s="188"/>
      <c r="F55" s="78"/>
      <c r="G55" s="78"/>
      <c r="H55" s="78"/>
      <c r="I55" s="78"/>
      <c r="J55" s="78"/>
      <c r="K55" s="78"/>
    </row>
    <row r="56" spans="1:11" ht="15" customHeight="1" thickTop="1">
      <c r="A56" s="188"/>
      <c r="B56" s="189" t="s">
        <v>131</v>
      </c>
      <c r="C56" s="225" t="s">
        <v>130</v>
      </c>
      <c r="D56" s="227" t="s">
        <v>135</v>
      </c>
      <c r="E56" s="188"/>
      <c r="F56" s="78"/>
      <c r="G56" s="78"/>
      <c r="H56" s="78"/>
      <c r="I56" s="78"/>
      <c r="J56" s="78"/>
      <c r="K56" s="78"/>
    </row>
    <row r="57" spans="1:11" ht="15" customHeight="1" thickBot="1">
      <c r="A57" s="188"/>
      <c r="B57" s="190"/>
      <c r="C57" s="226"/>
      <c r="D57" s="228"/>
      <c r="E57" s="188"/>
      <c r="F57" s="78"/>
      <c r="G57" s="78"/>
      <c r="H57" s="78"/>
      <c r="I57" s="78"/>
      <c r="J57" s="78"/>
      <c r="K57" s="78"/>
    </row>
    <row r="58" spans="1:11" ht="7.5" customHeight="1" thickBot="1" thickTop="1">
      <c r="A58" s="188"/>
      <c r="B58" s="188"/>
      <c r="C58" s="188"/>
      <c r="D58" s="195"/>
      <c r="E58" s="188"/>
      <c r="F58" s="78"/>
      <c r="G58" s="78"/>
      <c r="H58" s="78"/>
      <c r="I58" s="78"/>
      <c r="J58" s="78"/>
      <c r="K58" s="78"/>
    </row>
    <row r="59" spans="1:11" ht="15" customHeight="1" thickTop="1">
      <c r="A59" s="188"/>
      <c r="B59" s="189" t="s">
        <v>132</v>
      </c>
      <c r="C59" s="225" t="s">
        <v>133</v>
      </c>
      <c r="D59" s="227" t="s">
        <v>135</v>
      </c>
      <c r="E59" s="188"/>
      <c r="F59" s="78"/>
      <c r="G59" s="78"/>
      <c r="H59" s="78"/>
      <c r="I59" s="78"/>
      <c r="J59" s="78"/>
      <c r="K59" s="78"/>
    </row>
    <row r="60" spans="1:11" ht="15" customHeight="1" thickBot="1">
      <c r="A60" s="188"/>
      <c r="B60" s="190"/>
      <c r="C60" s="226"/>
      <c r="D60" s="228"/>
      <c r="E60" s="188"/>
      <c r="F60" s="78"/>
      <c r="G60" s="78"/>
      <c r="H60" s="78"/>
      <c r="I60" s="78"/>
      <c r="J60" s="78"/>
      <c r="K60" s="78"/>
    </row>
    <row r="61" spans="1:11" ht="7.5" customHeight="1" thickBot="1" thickTop="1">
      <c r="A61" s="188"/>
      <c r="B61" s="188"/>
      <c r="C61" s="188"/>
      <c r="D61" s="188"/>
      <c r="E61" s="188"/>
      <c r="F61" s="78"/>
      <c r="G61" s="78"/>
      <c r="H61" s="78"/>
      <c r="I61" s="78"/>
      <c r="J61" s="78"/>
      <c r="K61" s="78"/>
    </row>
    <row r="62" spans="1:11" ht="15.75" thickTop="1">
      <c r="A62" s="188"/>
      <c r="B62" s="189" t="s">
        <v>138</v>
      </c>
      <c r="C62" s="225" t="s">
        <v>139</v>
      </c>
      <c r="D62" s="227" t="s">
        <v>135</v>
      </c>
      <c r="E62" s="188"/>
      <c r="F62" s="78"/>
      <c r="G62" s="78"/>
      <c r="H62" s="78"/>
      <c r="I62" s="78"/>
      <c r="J62" s="78"/>
      <c r="K62" s="78"/>
    </row>
    <row r="63" spans="1:11" ht="15">
      <c r="A63" s="188"/>
      <c r="B63" s="191"/>
      <c r="C63" s="229"/>
      <c r="D63" s="231"/>
      <c r="E63" s="188"/>
      <c r="F63" s="78"/>
      <c r="G63" s="78"/>
      <c r="H63" s="78"/>
      <c r="I63" s="78"/>
      <c r="J63" s="78"/>
      <c r="K63" s="78"/>
    </row>
    <row r="64" spans="1:11" ht="15.75" thickBot="1">
      <c r="A64" s="188"/>
      <c r="B64" s="190"/>
      <c r="C64" s="226"/>
      <c r="D64" s="228"/>
      <c r="E64" s="188"/>
      <c r="F64" s="78"/>
      <c r="G64" s="78"/>
      <c r="H64" s="78"/>
      <c r="I64" s="78"/>
      <c r="J64" s="78"/>
      <c r="K64" s="78"/>
    </row>
    <row r="65" spans="1:11" ht="15.75" thickTop="1">
      <c r="A65" s="188"/>
      <c r="B65" s="188"/>
      <c r="C65" s="188"/>
      <c r="D65" s="188"/>
      <c r="E65" s="188"/>
      <c r="F65" s="78"/>
      <c r="G65" s="78"/>
      <c r="H65" s="78"/>
      <c r="I65" s="78"/>
      <c r="J65" s="78"/>
      <c r="K65" s="78"/>
    </row>
    <row r="66" spans="1:11" ht="15.75">
      <c r="A66" s="188"/>
      <c r="B66" s="201" t="s">
        <v>141</v>
      </c>
      <c r="C66" s="232" t="s">
        <v>151</v>
      </c>
      <c r="D66" s="202"/>
      <c r="E66" s="188"/>
      <c r="F66" s="78"/>
      <c r="G66" s="78"/>
      <c r="H66" s="78"/>
      <c r="I66" s="78"/>
      <c r="J66" s="78"/>
      <c r="K66" s="78"/>
    </row>
    <row r="67" spans="1:11" ht="15">
      <c r="A67" s="188"/>
      <c r="B67" s="188"/>
      <c r="C67" s="232"/>
      <c r="D67" s="202"/>
      <c r="E67" s="188"/>
      <c r="F67" s="78"/>
      <c r="G67" s="78"/>
      <c r="H67" s="78"/>
      <c r="I67" s="78"/>
      <c r="J67" s="78"/>
      <c r="K67" s="78"/>
    </row>
    <row r="68" spans="1:11" ht="15">
      <c r="A68" s="188"/>
      <c r="B68" s="188"/>
      <c r="C68" s="232"/>
      <c r="D68" s="202"/>
      <c r="E68" s="188"/>
      <c r="F68" s="78"/>
      <c r="G68" s="78"/>
      <c r="H68" s="78"/>
      <c r="I68" s="78"/>
      <c r="J68" s="78"/>
      <c r="K68" s="78"/>
    </row>
    <row r="69" spans="1:11" ht="15">
      <c r="A69" s="188"/>
      <c r="B69" s="188"/>
      <c r="C69" s="232"/>
      <c r="D69" s="188"/>
      <c r="E69" s="188"/>
      <c r="F69" s="78"/>
      <c r="G69" s="78"/>
      <c r="H69" s="78"/>
      <c r="I69" s="78"/>
      <c r="J69" s="78"/>
      <c r="K69" s="78"/>
    </row>
    <row r="70" spans="1:11" ht="15">
      <c r="A70" s="188"/>
      <c r="B70" s="188"/>
      <c r="C70" s="232"/>
      <c r="D70" s="188"/>
      <c r="E70" s="188"/>
      <c r="F70" s="78"/>
      <c r="G70" s="78"/>
      <c r="H70" s="78"/>
      <c r="I70" s="78"/>
      <c r="J70" s="78"/>
      <c r="K70" s="78"/>
    </row>
    <row r="71" spans="1:11" ht="15">
      <c r="A71" s="188"/>
      <c r="B71" s="188"/>
      <c r="C71" s="232" t="s">
        <v>142</v>
      </c>
      <c r="D71" s="188"/>
      <c r="E71" s="188"/>
      <c r="F71" s="78"/>
      <c r="G71" s="78"/>
      <c r="H71" s="78"/>
      <c r="I71" s="78"/>
      <c r="J71" s="78"/>
      <c r="K71" s="78"/>
    </row>
    <row r="72" spans="1:11" ht="15">
      <c r="A72" s="188"/>
      <c r="B72" s="188"/>
      <c r="C72" s="232"/>
      <c r="D72" s="188"/>
      <c r="E72" s="188"/>
      <c r="F72" s="78"/>
      <c r="G72" s="78"/>
      <c r="H72" s="78"/>
      <c r="I72" s="78"/>
      <c r="J72" s="78"/>
      <c r="K72" s="78"/>
    </row>
    <row r="73" spans="1:11" ht="15">
      <c r="A73" s="188"/>
      <c r="B73" s="188"/>
      <c r="C73" s="188"/>
      <c r="D73" s="188"/>
      <c r="E73" s="188"/>
      <c r="F73" s="78"/>
      <c r="G73" s="78"/>
      <c r="H73" s="78"/>
      <c r="I73" s="78"/>
      <c r="J73" s="78"/>
      <c r="K73" s="78"/>
    </row>
    <row r="74" spans="1:11" ht="15">
      <c r="A74" s="188"/>
      <c r="B74" s="188"/>
      <c r="C74" s="188" t="s">
        <v>143</v>
      </c>
      <c r="D74" s="188"/>
      <c r="E74" s="188"/>
      <c r="F74" s="78"/>
      <c r="G74" s="78"/>
      <c r="H74" s="78"/>
      <c r="I74" s="78"/>
      <c r="J74" s="78"/>
      <c r="K74" s="78"/>
    </row>
    <row r="75" spans="1:11" ht="15">
      <c r="A75" s="188"/>
      <c r="B75" s="188"/>
      <c r="C75" s="203" t="s">
        <v>144</v>
      </c>
      <c r="D75" s="188"/>
      <c r="E75" s="188"/>
      <c r="F75" s="78"/>
      <c r="G75" s="78"/>
      <c r="H75" s="78"/>
      <c r="I75" s="78"/>
      <c r="J75" s="78"/>
      <c r="K75" s="78"/>
    </row>
    <row r="76" spans="1:11" ht="15">
      <c r="A76" s="188"/>
      <c r="B76" s="188"/>
      <c r="C76" s="188"/>
      <c r="D76" s="188"/>
      <c r="E76" s="188"/>
      <c r="F76" s="78"/>
      <c r="G76" s="78"/>
      <c r="H76" s="78"/>
      <c r="I76" s="78"/>
      <c r="J76" s="78"/>
      <c r="K76" s="78"/>
    </row>
    <row r="77" spans="1:11" ht="1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1:11" ht="1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1:11" ht="1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1:11" ht="1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1:11" ht="1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1:11" ht="1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1:11" ht="1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1:11" ht="1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1:11" ht="1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1:11" ht="1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1:11" ht="1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1:11" ht="1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1:11" ht="1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1:11" ht="1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1:6" ht="15">
      <c r="A91" s="78"/>
      <c r="B91" s="78"/>
      <c r="C91" s="78"/>
      <c r="D91" s="78"/>
      <c r="E91" s="78"/>
      <c r="F91" s="78"/>
    </row>
  </sheetData>
  <sheetProtection/>
  <mergeCells count="35">
    <mergeCell ref="C62:C64"/>
    <mergeCell ref="D62:D64"/>
    <mergeCell ref="C66:C70"/>
    <mergeCell ref="C71:C72"/>
    <mergeCell ref="D56:D57"/>
    <mergeCell ref="D59:D60"/>
    <mergeCell ref="D37:D38"/>
    <mergeCell ref="D45:D46"/>
    <mergeCell ref="D49:D50"/>
    <mergeCell ref="D31:D32"/>
    <mergeCell ref="D34:D35"/>
    <mergeCell ref="D53:D54"/>
    <mergeCell ref="D41:D42"/>
    <mergeCell ref="C37:C39"/>
    <mergeCell ref="C45:C47"/>
    <mergeCell ref="C49:C51"/>
    <mergeCell ref="C53:C54"/>
    <mergeCell ref="C56:C57"/>
    <mergeCell ref="C41:C43"/>
    <mergeCell ref="C19:C20"/>
    <mergeCell ref="C22:C23"/>
    <mergeCell ref="C25:C26"/>
    <mergeCell ref="C28:C29"/>
    <mergeCell ref="C31:C32"/>
    <mergeCell ref="C34:C35"/>
    <mergeCell ref="B2:C3"/>
    <mergeCell ref="B5:C6"/>
    <mergeCell ref="B9:C10"/>
    <mergeCell ref="C59:C60"/>
    <mergeCell ref="D16:D17"/>
    <mergeCell ref="D19:D20"/>
    <mergeCell ref="D22:D23"/>
    <mergeCell ref="D25:D26"/>
    <mergeCell ref="D28:D29"/>
    <mergeCell ref="C16:C17"/>
  </mergeCells>
  <hyperlinks>
    <hyperlink ref="D16:D17" location="'1 nbr'!A1" display="-&gt;"/>
    <hyperlink ref="D19:D20" location="'2 nbr'!A1" display="-&gt;"/>
    <hyperlink ref="D22:D23" location="'3 nbr'!A1" display="-&gt;"/>
    <hyperlink ref="D25:D26" location="'1 nbr 1 flèche'!A1" display="-&gt;"/>
    <hyperlink ref="D28:D29" location="'1 nbr 1 opé'!A1" display="-&gt;"/>
    <hyperlink ref="D31:D32" location="'2 nbr 1 opé'!A1" display="-&gt;"/>
    <hyperlink ref="D34:D35" location="'3 nbr 2 opé'!A1" display="-&gt;"/>
    <hyperlink ref="D37:D38" location="'1 ou 2 mains'!A1" display="-&gt;"/>
    <hyperlink ref="D45:D46" location="'1 dé (de dédé)'!A1" display="-&gt;"/>
    <hyperlink ref="D49:D50" location="'2 dés (de dédé)'!A1" display="-&gt;"/>
    <hyperlink ref="D53:D54" location="'1 constellation'!A1" display="-&gt;"/>
    <hyperlink ref="D56:D57" location="'2 constellations'!A1" display="-&gt;"/>
    <hyperlink ref="D59:D60" location="'3 constellations'!A1" display="-&gt;"/>
    <hyperlink ref="D62:D64" location="'bases du tirage'!A1" display="-&gt;"/>
    <hyperlink ref="C75" r:id="rId1" display="didier.bertin@iufm.u_cergy.fr"/>
    <hyperlink ref="D41:D42" location="'2 mains'!A1" display="-&gt;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showGridLines="0" showRowColHeaders="0" zoomScalePageLayoutView="0" workbookViewId="0" topLeftCell="A1">
      <selection activeCell="C13" sqref="C13:G13"/>
    </sheetView>
  </sheetViews>
  <sheetFormatPr defaultColWidth="11.421875" defaultRowHeight="15"/>
  <cols>
    <col min="1" max="1" width="5.57421875" style="0" customWidth="1"/>
    <col min="2" max="2" width="2.7109375" style="0" customWidth="1"/>
    <col min="3" max="3" width="70.7109375" style="0" customWidth="1"/>
    <col min="4" max="4" width="3.28125" style="0" customWidth="1"/>
    <col min="5" max="5" width="1.8515625" style="0" customWidth="1"/>
    <col min="6" max="6" width="3.00390625" style="0" customWidth="1"/>
    <col min="7" max="7" width="70.7109375" style="0" customWidth="1"/>
    <col min="8" max="8" width="3.00390625" style="0" customWidth="1"/>
    <col min="9" max="9" width="2.7109375" style="0" customWidth="1"/>
    <col min="10" max="10" width="93.7109375" style="0" customWidth="1"/>
  </cols>
  <sheetData>
    <row r="1" spans="1:10" ht="15">
      <c r="A1" s="75"/>
      <c r="B1" s="75"/>
      <c r="C1" s="205" t="str">
        <f>" Tirage d'un premier symbole représentant la main droite"</f>
        <v> Tirage d'un premier symbole représentant la main droite</v>
      </c>
      <c r="D1" s="75"/>
      <c r="E1" s="100"/>
      <c r="F1" s="100"/>
      <c r="G1" s="206" t="str">
        <f>" et d'un second symbole représentant la main gauche"</f>
        <v> et d'un second symbole représentant la main gauche</v>
      </c>
      <c r="H1" s="100"/>
      <c r="I1" s="75"/>
      <c r="J1" s="75"/>
    </row>
    <row r="2" spans="1:10" ht="15">
      <c r="A2" s="80"/>
      <c r="B2" s="75"/>
      <c r="C2" s="110"/>
      <c r="D2" s="110"/>
      <c r="E2" s="102" t="s">
        <v>158</v>
      </c>
      <c r="F2" s="110"/>
      <c r="G2" s="110"/>
      <c r="H2" s="110"/>
      <c r="I2" s="80"/>
      <c r="J2" s="80"/>
    </row>
    <row r="3" spans="1:10" ht="15">
      <c r="A3" s="81"/>
      <c r="B3" s="75"/>
      <c r="C3" s="75"/>
      <c r="D3" s="75"/>
      <c r="E3" s="75"/>
      <c r="F3" s="75"/>
      <c r="G3" s="75"/>
      <c r="H3" s="75"/>
      <c r="I3" s="81"/>
      <c r="J3" s="81"/>
    </row>
    <row r="4" spans="1:10" ht="9.75" customHeight="1">
      <c r="A4" s="75"/>
      <c r="B4" s="76"/>
      <c r="C4" s="76"/>
      <c r="D4" s="76"/>
      <c r="E4" s="75"/>
      <c r="F4" s="76"/>
      <c r="G4" s="76"/>
      <c r="H4" s="76"/>
      <c r="I4" s="75"/>
      <c r="J4" s="75"/>
    </row>
    <row r="5" spans="1:10" ht="273">
      <c r="A5" s="75"/>
      <c r="B5" s="76"/>
      <c r="C5" s="221">
        <f>D19</f>
        <v>1</v>
      </c>
      <c r="D5" s="76"/>
      <c r="E5" s="75"/>
      <c r="F5" s="76"/>
      <c r="G5" s="221" t="str">
        <f>H19</f>
        <v>-</v>
      </c>
      <c r="H5" s="76"/>
      <c r="I5" s="75"/>
      <c r="J5" s="75"/>
    </row>
    <row r="6" spans="1:10" ht="15">
      <c r="A6" s="75"/>
      <c r="B6" s="76"/>
      <c r="C6" s="76"/>
      <c r="D6" s="76"/>
      <c r="E6" s="75"/>
      <c r="F6" s="76"/>
      <c r="G6" s="76"/>
      <c r="H6" s="76"/>
      <c r="I6" s="75"/>
      <c r="J6" s="75"/>
    </row>
    <row r="7" spans="1:10" ht="1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20.25" customHeight="1">
      <c r="A8" s="75"/>
      <c r="B8" s="75"/>
      <c r="C8" s="75"/>
      <c r="D8" s="75"/>
      <c r="E8" s="90" t="s">
        <v>152</v>
      </c>
      <c r="F8" s="75"/>
      <c r="G8" s="75"/>
      <c r="H8" s="75"/>
      <c r="I8" s="75"/>
      <c r="J8" s="75"/>
    </row>
    <row r="9" spans="1:10" ht="15">
      <c r="A9" s="75"/>
      <c r="B9" s="116"/>
      <c r="C9" s="93"/>
      <c r="D9" s="93"/>
      <c r="E9" s="93" t="s">
        <v>56</v>
      </c>
      <c r="F9" s="93"/>
      <c r="G9" s="93"/>
      <c r="H9" s="92"/>
      <c r="I9" s="75"/>
      <c r="J9" s="75"/>
    </row>
    <row r="10" spans="1:10" ht="15">
      <c r="A10" s="75"/>
      <c r="B10" s="116"/>
      <c r="C10" s="92"/>
      <c r="D10" s="92"/>
      <c r="E10" s="92"/>
      <c r="F10" s="92"/>
      <c r="G10" s="92"/>
      <c r="H10" s="92"/>
      <c r="I10" s="75"/>
      <c r="J10" s="75"/>
    </row>
    <row r="11" spans="1:10" ht="15">
      <c r="A11" s="75"/>
      <c r="B11" s="75"/>
      <c r="C11" s="235" t="s">
        <v>145</v>
      </c>
      <c r="D11" s="235"/>
      <c r="E11" s="235"/>
      <c r="F11" s="235"/>
      <c r="G11" s="235"/>
      <c r="H11" s="75"/>
      <c r="I11" s="75"/>
      <c r="J11" s="75"/>
    </row>
    <row r="12" spans="1:10" ht="409.5" customHeight="1">
      <c r="A12" s="75"/>
      <c r="B12" s="75"/>
      <c r="C12" s="75"/>
      <c r="D12" s="75"/>
      <c r="E12" s="75"/>
      <c r="F12" s="75"/>
      <c r="G12" s="75"/>
      <c r="H12" s="75"/>
      <c r="I12" s="75"/>
      <c r="J12" s="75"/>
    </row>
    <row r="13" spans="3:7" ht="15">
      <c r="C13" s="284" t="s">
        <v>153</v>
      </c>
      <c r="D13" s="284"/>
      <c r="E13" s="284"/>
      <c r="F13" s="284"/>
      <c r="G13" s="284"/>
    </row>
    <row r="14" ht="15.75" thickBot="1"/>
    <row r="15" spans="3:9" ht="6" customHeight="1">
      <c r="C15" s="208"/>
      <c r="D15" s="209"/>
      <c r="E15" s="210"/>
      <c r="G15" s="208"/>
      <c r="H15" s="209"/>
      <c r="I15" s="210"/>
    </row>
    <row r="16" spans="3:9" ht="15">
      <c r="C16" s="211"/>
      <c r="D16" s="212" t="s">
        <v>155</v>
      </c>
      <c r="E16" s="213"/>
      <c r="G16" s="211"/>
      <c r="H16" s="212" t="s">
        <v>156</v>
      </c>
      <c r="I16" s="213"/>
    </row>
    <row r="17" spans="3:9" ht="15">
      <c r="C17" s="214" t="s">
        <v>0</v>
      </c>
      <c r="D17" s="215">
        <f ca="1">5*RAND()+1</f>
        <v>2.112994696824212</v>
      </c>
      <c r="E17" s="216"/>
      <c r="G17" s="214" t="s">
        <v>0</v>
      </c>
      <c r="H17" s="215">
        <f ca="1">5*RAND()+1</f>
        <v>5.063251370099975</v>
      </c>
      <c r="I17" s="216"/>
    </row>
    <row r="18" spans="3:9" ht="15">
      <c r="C18" s="214" t="s">
        <v>1</v>
      </c>
      <c r="D18" s="215">
        <f>ROUND(D17,0)</f>
        <v>2</v>
      </c>
      <c r="E18" s="216"/>
      <c r="G18" s="214" t="s">
        <v>1</v>
      </c>
      <c r="H18" s="215">
        <f>ROUND(H17,0)</f>
        <v>5</v>
      </c>
      <c r="I18" s="216"/>
    </row>
    <row r="19" spans="3:9" ht="19.5">
      <c r="C19" s="214" t="s">
        <v>2</v>
      </c>
      <c r="D19" s="238">
        <f>INDEX(D20:D25,D18,1)</f>
        <v>1</v>
      </c>
      <c r="E19" s="239"/>
      <c r="G19" s="214" t="s">
        <v>2</v>
      </c>
      <c r="H19" s="238" t="str">
        <f>INDEX(H20:H25,H18,1)</f>
        <v>-</v>
      </c>
      <c r="I19" s="239"/>
    </row>
    <row r="20" spans="3:9" ht="18">
      <c r="C20" s="214" t="s">
        <v>154</v>
      </c>
      <c r="D20" s="236">
        <v>0</v>
      </c>
      <c r="E20" s="237"/>
      <c r="G20" s="214" t="s">
        <v>154</v>
      </c>
      <c r="H20" s="236">
        <v>6</v>
      </c>
      <c r="I20" s="237"/>
    </row>
    <row r="21" spans="3:9" ht="18">
      <c r="C21" s="217"/>
      <c r="D21" s="236">
        <v>1</v>
      </c>
      <c r="E21" s="237"/>
      <c r="G21" s="217"/>
      <c r="H21" s="236">
        <v>7</v>
      </c>
      <c r="I21" s="237"/>
    </row>
    <row r="22" spans="3:9" ht="18">
      <c r="C22" s="211"/>
      <c r="D22" s="236">
        <v>2</v>
      </c>
      <c r="E22" s="237"/>
      <c r="G22" s="211"/>
      <c r="H22" s="236">
        <v>8</v>
      </c>
      <c r="I22" s="237"/>
    </row>
    <row r="23" spans="3:9" ht="18">
      <c r="C23" s="211"/>
      <c r="D23" s="236">
        <v>3</v>
      </c>
      <c r="E23" s="237"/>
      <c r="G23" s="211"/>
      <c r="H23" s="236">
        <v>9</v>
      </c>
      <c r="I23" s="237"/>
    </row>
    <row r="24" spans="3:9" ht="18">
      <c r="C24" s="211"/>
      <c r="D24" s="236">
        <v>4</v>
      </c>
      <c r="E24" s="237"/>
      <c r="G24" s="211"/>
      <c r="H24" s="236" t="s">
        <v>157</v>
      </c>
      <c r="I24" s="237"/>
    </row>
    <row r="25" spans="3:9" ht="18">
      <c r="C25" s="211"/>
      <c r="D25" s="236">
        <v>5</v>
      </c>
      <c r="E25" s="237"/>
      <c r="G25" s="211"/>
      <c r="H25" s="236" t="s">
        <v>18</v>
      </c>
      <c r="I25" s="237"/>
    </row>
    <row r="26" spans="3:9" ht="4.5" customHeight="1" thickBot="1">
      <c r="C26" s="218"/>
      <c r="D26" s="219"/>
      <c r="E26" s="220"/>
      <c r="G26" s="218"/>
      <c r="H26" s="219"/>
      <c r="I26" s="220"/>
    </row>
    <row r="27" ht="15">
      <c r="D27" s="207"/>
    </row>
  </sheetData>
  <sheetProtection/>
  <mergeCells count="15">
    <mergeCell ref="C11:G11"/>
    <mergeCell ref="D19:E19"/>
    <mergeCell ref="D20:E20"/>
    <mergeCell ref="D21:E21"/>
    <mergeCell ref="D22:E22"/>
    <mergeCell ref="D23:E23"/>
    <mergeCell ref="D24:E24"/>
    <mergeCell ref="D25:E25"/>
    <mergeCell ref="H19:I19"/>
    <mergeCell ref="H20:I20"/>
    <mergeCell ref="H21:I21"/>
    <mergeCell ref="H22:I22"/>
    <mergeCell ref="H23:I23"/>
    <mergeCell ref="H24:I24"/>
    <mergeCell ref="H25:I25"/>
  </mergeCells>
  <hyperlinks>
    <hyperlink ref="C11:G11" location="Intro!A1" display="Retour vers la feuille {Intro}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RowColHeaders="0" zoomScalePageLayoutView="0" workbookViewId="0" topLeftCell="A1">
      <selection activeCell="A20" sqref="A20"/>
    </sheetView>
  </sheetViews>
  <sheetFormatPr defaultColWidth="11.421875" defaultRowHeight="15"/>
  <cols>
    <col min="2" max="2" width="3.8515625" style="0" customWidth="1"/>
    <col min="3" max="3" width="104.140625" style="0" bestFit="1" customWidth="1"/>
    <col min="4" max="4" width="3.57421875" style="0" customWidth="1"/>
    <col min="5" max="5" width="23.140625" style="0" customWidth="1"/>
  </cols>
  <sheetData>
    <row r="1" spans="1:10" ht="15">
      <c r="A1" s="75"/>
      <c r="B1" s="75"/>
      <c r="C1" s="105" t="str">
        <f>" Tirage d'un seul dé compris entre 1 et "&amp;'bases du tirage'!D49</f>
        <v> Tirage d'un seul dé compris entre 1 et 9</v>
      </c>
      <c r="D1" s="75"/>
      <c r="E1" s="75"/>
      <c r="F1" s="75"/>
      <c r="G1" s="75"/>
      <c r="H1" s="75"/>
      <c r="I1" s="75"/>
      <c r="J1" s="75"/>
    </row>
    <row r="2" spans="1:10" ht="15">
      <c r="A2" s="75"/>
      <c r="B2" s="75"/>
      <c r="C2" s="107" t="s">
        <v>55</v>
      </c>
      <c r="D2" s="75"/>
      <c r="E2" s="75"/>
      <c r="F2" s="75"/>
      <c r="G2" s="75"/>
      <c r="H2" s="75"/>
      <c r="I2" s="75"/>
      <c r="J2" s="75"/>
    </row>
    <row r="3" spans="1:10" ht="15">
      <c r="A3" s="75"/>
      <c r="B3" s="75"/>
      <c r="C3" s="104"/>
      <c r="D3" s="75"/>
      <c r="E3" s="75"/>
      <c r="F3" s="75"/>
      <c r="G3" s="75"/>
      <c r="H3" s="75"/>
      <c r="I3" s="75"/>
      <c r="J3" s="75"/>
    </row>
    <row r="4" spans="1:10" ht="9.75" customHeight="1">
      <c r="A4" s="75"/>
      <c r="B4" s="76"/>
      <c r="C4" s="76"/>
      <c r="D4" s="76"/>
      <c r="E4" s="75"/>
      <c r="F4" s="75"/>
      <c r="G4" s="75"/>
      <c r="H4" s="75"/>
      <c r="I4" s="75"/>
      <c r="J4" s="75"/>
    </row>
    <row r="5" spans="1:10" ht="373.5">
      <c r="A5" s="75"/>
      <c r="B5" s="76"/>
      <c r="C5" s="98" t="str">
        <f>'bases du tirage'!D54</f>
        <v>H</v>
      </c>
      <c r="D5" s="76"/>
      <c r="E5" s="75"/>
      <c r="F5" s="75"/>
      <c r="G5" s="75"/>
      <c r="H5" s="75"/>
      <c r="I5" s="75"/>
      <c r="J5" s="75"/>
    </row>
    <row r="6" spans="1:10" ht="15">
      <c r="A6" s="75"/>
      <c r="B6" s="76"/>
      <c r="C6" s="76"/>
      <c r="D6" s="76"/>
      <c r="E6" s="75"/>
      <c r="F6" s="75"/>
      <c r="G6" s="75"/>
      <c r="H6" s="75"/>
      <c r="I6" s="75"/>
      <c r="J6" s="75"/>
    </row>
    <row r="7" spans="1:9" ht="15">
      <c r="A7" s="75"/>
      <c r="B7" s="75"/>
      <c r="C7" s="75"/>
      <c r="D7" s="75"/>
      <c r="E7" s="75"/>
      <c r="F7" s="75"/>
      <c r="G7" s="75"/>
      <c r="H7" s="75"/>
      <c r="I7" s="75"/>
    </row>
    <row r="8" spans="1:9" ht="15">
      <c r="A8" s="75"/>
      <c r="B8" s="75"/>
      <c r="C8" s="75"/>
      <c r="D8" s="75"/>
      <c r="E8" s="75"/>
      <c r="F8" s="75"/>
      <c r="G8" s="75"/>
      <c r="H8" s="75"/>
      <c r="I8" s="75"/>
    </row>
    <row r="9" spans="1:9" ht="15">
      <c r="A9" s="75"/>
      <c r="B9" s="75"/>
      <c r="C9" s="90" t="s">
        <v>97</v>
      </c>
      <c r="D9" s="75"/>
      <c r="E9" s="75"/>
      <c r="F9" s="75"/>
      <c r="G9" s="75"/>
      <c r="H9" s="75"/>
      <c r="I9" s="75"/>
    </row>
    <row r="10" spans="1:9" ht="15">
      <c r="A10" s="75"/>
      <c r="B10" s="75"/>
      <c r="C10" s="75"/>
      <c r="D10" s="75"/>
      <c r="E10" s="75"/>
      <c r="F10" s="75"/>
      <c r="G10" s="75"/>
      <c r="H10" s="75"/>
      <c r="I10" s="75"/>
    </row>
    <row r="11" spans="1:9" ht="15">
      <c r="A11" s="75"/>
      <c r="B11" s="75"/>
      <c r="C11" s="97" t="s">
        <v>56</v>
      </c>
      <c r="D11" s="75"/>
      <c r="E11" s="75"/>
      <c r="F11" s="75"/>
      <c r="G11" s="75"/>
      <c r="H11" s="75"/>
      <c r="I11" s="75"/>
    </row>
    <row r="12" spans="1:9" ht="15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15">
      <c r="A13" s="75"/>
      <c r="B13" s="75"/>
      <c r="C13" s="107" t="s">
        <v>127</v>
      </c>
      <c r="D13" s="75"/>
      <c r="E13" s="75"/>
      <c r="F13" s="75"/>
      <c r="G13" s="75"/>
      <c r="H13" s="75"/>
      <c r="I13" s="75"/>
    </row>
    <row r="14" spans="1:9" ht="15">
      <c r="A14" s="75"/>
      <c r="B14" s="75"/>
      <c r="C14" s="75"/>
      <c r="D14" s="75"/>
      <c r="E14" s="75"/>
      <c r="F14" s="75"/>
      <c r="G14" s="75"/>
      <c r="H14" s="75"/>
      <c r="I14" s="75"/>
    </row>
    <row r="15" spans="1:9" ht="15">
      <c r="A15" s="75"/>
      <c r="B15" s="75"/>
      <c r="C15" s="75"/>
      <c r="D15" s="75"/>
      <c r="E15" s="75"/>
      <c r="F15" s="75"/>
      <c r="G15" s="75"/>
      <c r="H15" s="75"/>
      <c r="I15" s="75"/>
    </row>
    <row r="16" spans="1:9" ht="15">
      <c r="A16" s="75"/>
      <c r="B16" s="75"/>
      <c r="C16" s="75"/>
      <c r="D16" s="75"/>
      <c r="E16" s="75"/>
      <c r="F16" s="75"/>
      <c r="G16" s="75"/>
      <c r="H16" s="75"/>
      <c r="I16" s="75"/>
    </row>
    <row r="17" spans="1:9" ht="15">
      <c r="A17" s="75"/>
      <c r="B17" s="75"/>
      <c r="C17" s="75"/>
      <c r="D17" s="75"/>
      <c r="E17" s="75"/>
      <c r="F17" s="75"/>
      <c r="G17" s="75"/>
      <c r="H17" s="75"/>
      <c r="I17" s="75"/>
    </row>
    <row r="18" spans="1:9" ht="15">
      <c r="A18" s="75"/>
      <c r="B18" s="75"/>
      <c r="C18" s="75"/>
      <c r="D18" s="75"/>
      <c r="E18" s="75"/>
      <c r="F18" s="75"/>
      <c r="G18" s="75"/>
      <c r="H18" s="75"/>
      <c r="I18" s="75"/>
    </row>
  </sheetData>
  <sheetProtection/>
  <hyperlinks>
    <hyperlink ref="C2" location="'bases du tirage'!A1" display="Pour modifier les paramètres du tirage, aller sur l'onglet [Bases du tirage]"/>
    <hyperlink ref="C13" location="Intro!A1" display="Retour à la feuille {Intro}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RowColHeaders="0" zoomScalePageLayoutView="0" workbookViewId="0" topLeftCell="A1">
      <selection activeCell="A16" sqref="A16"/>
    </sheetView>
  </sheetViews>
  <sheetFormatPr defaultColWidth="11.421875" defaultRowHeight="15"/>
  <cols>
    <col min="2" max="2" width="2.7109375" style="0" customWidth="1"/>
    <col min="3" max="3" width="68.7109375" style="0" customWidth="1"/>
    <col min="4" max="4" width="3.57421875" style="0" customWidth="1"/>
    <col min="5" max="5" width="1.8515625" style="0" customWidth="1"/>
    <col min="6" max="6" width="3.00390625" style="0" customWidth="1"/>
    <col min="7" max="7" width="68.7109375" style="0" customWidth="1"/>
    <col min="8" max="8" width="3.00390625" style="0" customWidth="1"/>
    <col min="9" max="9" width="33.8515625" style="0" customWidth="1"/>
    <col min="10" max="10" width="11.421875" style="0" customWidth="1"/>
  </cols>
  <sheetData>
    <row r="1" spans="1:10" ht="15">
      <c r="A1" s="75"/>
      <c r="B1" s="100" t="str">
        <f>" Tirage d'un premier dé compris entre 1 et "&amp;'bases du tirage'!D49</f>
        <v> Tirage d'un premier dé compris entre 1 et 9</v>
      </c>
      <c r="C1" s="100"/>
      <c r="D1" s="100" t="str">
        <f>" et d'un second dé compris entre 1 et "&amp;'bases du tirage'!J49</f>
        <v> et d'un second dé compris entre 1 et 6</v>
      </c>
      <c r="E1" s="100"/>
      <c r="F1" s="100"/>
      <c r="G1" s="100"/>
      <c r="H1" s="100"/>
      <c r="I1" s="75"/>
      <c r="J1" s="75"/>
    </row>
    <row r="2" spans="1:10" ht="15">
      <c r="A2" s="80"/>
      <c r="B2" s="233" t="s">
        <v>55</v>
      </c>
      <c r="C2" s="233"/>
      <c r="D2" s="233"/>
      <c r="E2" s="233"/>
      <c r="F2" s="233"/>
      <c r="G2" s="233"/>
      <c r="H2" s="233"/>
      <c r="I2" s="80"/>
      <c r="J2" s="80"/>
    </row>
    <row r="3" spans="1:10" ht="15">
      <c r="A3" s="81"/>
      <c r="B3" s="75"/>
      <c r="C3" s="75"/>
      <c r="D3" s="75"/>
      <c r="E3" s="75"/>
      <c r="F3" s="75"/>
      <c r="G3" s="75"/>
      <c r="H3" s="75"/>
      <c r="I3" s="81"/>
      <c r="J3" s="81"/>
    </row>
    <row r="4" spans="1:10" ht="9.75" customHeight="1">
      <c r="A4" s="75"/>
      <c r="B4" s="76"/>
      <c r="C4" s="76"/>
      <c r="D4" s="76"/>
      <c r="E4" s="75"/>
      <c r="F4" s="76"/>
      <c r="G4" s="76"/>
      <c r="H4" s="76"/>
      <c r="I4" s="75"/>
      <c r="J4" s="75"/>
    </row>
    <row r="5" spans="1:10" ht="249.75">
      <c r="A5" s="75"/>
      <c r="B5" s="76"/>
      <c r="C5" s="113" t="str">
        <f>'bases du tirage'!D54</f>
        <v>H</v>
      </c>
      <c r="D5" s="76"/>
      <c r="E5" s="75"/>
      <c r="F5" s="76"/>
      <c r="G5" s="113" t="str">
        <f>'bases du tirage'!J54</f>
        <v>A</v>
      </c>
      <c r="H5" s="76"/>
      <c r="I5" s="75"/>
      <c r="J5" s="75"/>
    </row>
    <row r="6" spans="1:10" ht="15">
      <c r="A6" s="75"/>
      <c r="B6" s="76"/>
      <c r="C6" s="76"/>
      <c r="D6" s="76"/>
      <c r="E6" s="75"/>
      <c r="F6" s="76"/>
      <c r="G6" s="76"/>
      <c r="H6" s="76"/>
      <c r="I6" s="75"/>
      <c r="J6" s="75"/>
    </row>
    <row r="7" spans="1:10" ht="1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20.25" customHeight="1">
      <c r="A8" s="75"/>
      <c r="B8" s="75"/>
      <c r="C8" s="75"/>
      <c r="D8" s="75"/>
      <c r="E8" s="90" t="s">
        <v>69</v>
      </c>
      <c r="F8" s="75"/>
      <c r="G8" s="75"/>
      <c r="H8" s="75"/>
      <c r="I8" s="75"/>
      <c r="J8" s="75"/>
    </row>
    <row r="9" spans="1:10" ht="15">
      <c r="A9" s="75"/>
      <c r="B9" s="116"/>
      <c r="C9" s="93"/>
      <c r="D9" s="93"/>
      <c r="E9" s="93" t="s">
        <v>56</v>
      </c>
      <c r="F9" s="93"/>
      <c r="G9" s="93"/>
      <c r="H9" s="92"/>
      <c r="I9" s="75"/>
      <c r="J9" s="75"/>
    </row>
    <row r="10" spans="1:10" ht="15">
      <c r="A10" s="75"/>
      <c r="B10" s="116"/>
      <c r="C10" s="92"/>
      <c r="D10" s="92"/>
      <c r="E10" s="92"/>
      <c r="F10" s="92"/>
      <c r="G10" s="92"/>
      <c r="H10" s="92"/>
      <c r="I10" s="75"/>
      <c r="J10" s="75"/>
    </row>
    <row r="11" spans="1:9" ht="15">
      <c r="A11" s="75"/>
      <c r="B11" s="75"/>
      <c r="C11" s="235" t="s">
        <v>145</v>
      </c>
      <c r="D11" s="235"/>
      <c r="E11" s="235"/>
      <c r="F11" s="235"/>
      <c r="G11" s="235"/>
      <c r="H11" s="75"/>
      <c r="I11" s="75"/>
    </row>
    <row r="12" spans="1:9" ht="409.5" customHeight="1">
      <c r="A12" s="75"/>
      <c r="B12" s="75"/>
      <c r="C12" s="75"/>
      <c r="D12" s="75"/>
      <c r="E12" s="75"/>
      <c r="F12" s="75"/>
      <c r="G12" s="75"/>
      <c r="H12" s="75"/>
      <c r="I12" s="75"/>
    </row>
  </sheetData>
  <sheetProtection/>
  <mergeCells count="2">
    <mergeCell ref="B2:H2"/>
    <mergeCell ref="C11:G11"/>
  </mergeCells>
  <hyperlinks>
    <hyperlink ref="B2:H2" location="'bases du tirage'!A1" display="Pour modifier les paramètres du tirage, aller sur l'onglet [Bases du tirage]"/>
    <hyperlink ref="C11:G11" location="Intro!A1" display="Retour vers la feuille {Intro}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RowColHeaders="0" zoomScalePageLayoutView="0" workbookViewId="0" topLeftCell="A1">
      <selection activeCell="P12" sqref="P12"/>
    </sheetView>
  </sheetViews>
  <sheetFormatPr defaultColWidth="11.421875" defaultRowHeight="15"/>
  <cols>
    <col min="1" max="1" width="17.140625" style="0" customWidth="1"/>
    <col min="3" max="3" width="8.7109375" style="0" customWidth="1"/>
    <col min="4" max="4" width="12.7109375" style="0" customWidth="1"/>
    <col min="5" max="5" width="8.7109375" style="0" customWidth="1"/>
    <col min="6" max="6" width="12.7109375" style="0" customWidth="1"/>
    <col min="7" max="7" width="8.7109375" style="0" customWidth="1"/>
    <col min="8" max="8" width="12.7109375" style="0" customWidth="1"/>
    <col min="9" max="9" width="8.7109375" style="0" customWidth="1"/>
  </cols>
  <sheetData>
    <row r="1" spans="1:14" ht="15">
      <c r="A1" s="75"/>
      <c r="B1" s="75"/>
      <c r="C1" s="75"/>
      <c r="D1" s="75"/>
      <c r="E1" s="75"/>
      <c r="F1" s="105" t="str">
        <f>" Tirage d'une constellation entre 1 et "&amp;'bases du tirage'!P73</f>
        <v> Tirage d'une constellation entre 1 et 6</v>
      </c>
      <c r="G1" s="75"/>
      <c r="H1" s="75"/>
      <c r="I1" s="75"/>
      <c r="J1" s="75"/>
      <c r="K1" s="75"/>
      <c r="L1" s="75"/>
      <c r="M1" s="75"/>
      <c r="N1" s="75"/>
    </row>
    <row r="2" spans="1:14" ht="15.75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48" customHeight="1">
      <c r="A3" s="75"/>
      <c r="B3" s="75"/>
      <c r="C3" s="149"/>
      <c r="D3" s="150"/>
      <c r="E3" s="150"/>
      <c r="F3" s="150"/>
      <c r="G3" s="150"/>
      <c r="H3" s="150"/>
      <c r="I3" s="151"/>
      <c r="J3" s="75"/>
      <c r="K3" s="75"/>
      <c r="L3" s="75"/>
      <c r="M3" s="75"/>
      <c r="N3" s="75"/>
    </row>
    <row r="4" spans="1:14" ht="72" customHeight="1">
      <c r="A4" s="75"/>
      <c r="B4" s="75"/>
      <c r="C4" s="152"/>
      <c r="D4" s="157" t="str">
        <f>'bases du tirage'!P79</f>
        <v>x</v>
      </c>
      <c r="E4" s="158"/>
      <c r="F4" s="157" t="str">
        <f>'bases du tirage'!P80</f>
        <v>o</v>
      </c>
      <c r="G4" s="158"/>
      <c r="H4" s="157" t="str">
        <f>'bases du tirage'!P81</f>
        <v>x</v>
      </c>
      <c r="I4" s="153"/>
      <c r="J4" s="75"/>
      <c r="K4" s="75"/>
      <c r="L4" s="75"/>
      <c r="M4" s="75"/>
      <c r="N4" s="75"/>
    </row>
    <row r="5" spans="1:14" ht="48" customHeight="1">
      <c r="A5" s="75"/>
      <c r="B5" s="75"/>
      <c r="C5" s="152"/>
      <c r="D5" s="158"/>
      <c r="E5" s="158"/>
      <c r="F5" s="158"/>
      <c r="G5" s="158"/>
      <c r="H5" s="158"/>
      <c r="I5" s="153"/>
      <c r="J5" s="75"/>
      <c r="K5" s="75"/>
      <c r="L5" s="75"/>
      <c r="M5" s="75"/>
      <c r="N5" s="75"/>
    </row>
    <row r="6" spans="1:14" ht="72" customHeight="1">
      <c r="A6" s="75"/>
      <c r="B6" s="75"/>
      <c r="C6" s="152"/>
      <c r="D6" s="157" t="str">
        <f>'bases du tirage'!P82</f>
        <v>o</v>
      </c>
      <c r="E6" s="158"/>
      <c r="F6" s="157" t="str">
        <f>'bases du tirage'!P83</f>
        <v>x</v>
      </c>
      <c r="G6" s="158"/>
      <c r="H6" s="157" t="str">
        <f>'bases du tirage'!P84</f>
        <v>o</v>
      </c>
      <c r="I6" s="153"/>
      <c r="J6" s="75"/>
      <c r="K6" s="75"/>
      <c r="L6" s="159">
        <f>'bases du tirage'!P76</f>
        <v>5</v>
      </c>
      <c r="M6" s="75"/>
      <c r="N6" s="75"/>
    </row>
    <row r="7" spans="1:14" ht="48" customHeight="1">
      <c r="A7" s="75"/>
      <c r="B7" s="75"/>
      <c r="C7" s="152"/>
      <c r="D7" s="158"/>
      <c r="E7" s="158"/>
      <c r="F7" s="158"/>
      <c r="G7" s="158"/>
      <c r="H7" s="158"/>
      <c r="I7" s="153"/>
      <c r="J7" s="75"/>
      <c r="K7" s="75"/>
      <c r="L7" s="75"/>
      <c r="M7" s="75"/>
      <c r="N7" s="75"/>
    </row>
    <row r="8" spans="1:14" ht="72" customHeight="1">
      <c r="A8" s="75"/>
      <c r="B8" s="75"/>
      <c r="C8" s="152"/>
      <c r="D8" s="157" t="str">
        <f>'bases du tirage'!P85</f>
        <v>x</v>
      </c>
      <c r="E8" s="158"/>
      <c r="F8" s="157" t="str">
        <f>'bases du tirage'!P86</f>
        <v>o</v>
      </c>
      <c r="G8" s="158"/>
      <c r="H8" s="157" t="str">
        <f>'bases du tirage'!P87</f>
        <v>x</v>
      </c>
      <c r="I8" s="153"/>
      <c r="J8" s="75"/>
      <c r="K8" s="75"/>
      <c r="L8" s="75"/>
      <c r="M8" s="75"/>
      <c r="N8" s="75"/>
    </row>
    <row r="9" spans="1:14" ht="48" customHeight="1" thickBot="1">
      <c r="A9" s="75"/>
      <c r="B9" s="75"/>
      <c r="C9" s="154"/>
      <c r="D9" s="155"/>
      <c r="E9" s="155"/>
      <c r="F9" s="155"/>
      <c r="G9" s="155"/>
      <c r="H9" s="155"/>
      <c r="I9" s="156"/>
      <c r="J9" s="75"/>
      <c r="K9" s="75"/>
      <c r="L9" s="75"/>
      <c r="M9" s="75"/>
      <c r="N9" s="75"/>
    </row>
    <row r="10" spans="1:14" ht="1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15">
      <c r="A11" s="75"/>
      <c r="B11" s="75"/>
      <c r="C11" s="75"/>
      <c r="D11" s="78"/>
      <c r="E11" s="78"/>
      <c r="F11" s="93" t="s">
        <v>56</v>
      </c>
      <c r="G11" s="78"/>
      <c r="H11" s="78"/>
      <c r="I11" s="75"/>
      <c r="J11" s="75"/>
      <c r="K11" s="75"/>
      <c r="L11" s="75"/>
      <c r="M11" s="75"/>
      <c r="N11" s="75"/>
    </row>
    <row r="12" spans="1:14" ht="1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ht="15">
      <c r="A13" s="75"/>
      <c r="B13" s="75"/>
      <c r="C13" s="233" t="s">
        <v>55</v>
      </c>
      <c r="D13" s="233"/>
      <c r="E13" s="233"/>
      <c r="F13" s="233"/>
      <c r="G13" s="233"/>
      <c r="H13" s="233"/>
      <c r="I13" s="233"/>
      <c r="J13" s="111"/>
      <c r="K13" s="111"/>
      <c r="L13" s="111"/>
      <c r="M13" s="75"/>
      <c r="N13" s="75"/>
    </row>
    <row r="14" spans="1:14" ht="1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 ht="15">
      <c r="A15" s="75"/>
      <c r="B15" s="75"/>
      <c r="C15" s="75"/>
      <c r="D15" s="75"/>
      <c r="E15" s="75"/>
      <c r="F15" s="107" t="s">
        <v>145</v>
      </c>
      <c r="G15" s="75"/>
      <c r="H15" s="75"/>
      <c r="I15" s="75"/>
      <c r="J15" s="75"/>
      <c r="K15" s="75"/>
      <c r="L15" s="75"/>
      <c r="M15" s="75"/>
      <c r="N15" s="75"/>
    </row>
    <row r="16" spans="1:14" ht="1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14" ht="299.2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</sheetData>
  <sheetProtection/>
  <mergeCells count="1">
    <mergeCell ref="C13:I13"/>
  </mergeCells>
  <conditionalFormatting sqref="D4:H8">
    <cfRule type="containsText" priority="1" dxfId="3" operator="containsText" stopIfTrue="1" text="x">
      <formula>NOT(ISERROR(SEARCH("x",D4)))</formula>
    </cfRule>
  </conditionalFormatting>
  <hyperlinks>
    <hyperlink ref="C13" location="'bases du tirage'!A1" display="Pour modifier les paramètres du tirage, aller sur l'onglet [Bases du tirage]"/>
    <hyperlink ref="F15" location="Intro!A1" display="Retour vers la feuille {Intro}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7"/>
  <sheetViews>
    <sheetView showGridLines="0" showRowColHeaders="0" zoomScalePageLayoutView="0" workbookViewId="0" topLeftCell="A1">
      <selection activeCell="J29" sqref="J29"/>
    </sheetView>
  </sheetViews>
  <sheetFormatPr defaultColWidth="11.421875" defaultRowHeight="15"/>
  <cols>
    <col min="1" max="1" width="13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4.57421875" style="0" customWidth="1"/>
    <col min="10" max="10" width="8.7109375" style="0" customWidth="1"/>
    <col min="11" max="11" width="12.7109375" style="0" customWidth="1"/>
    <col min="12" max="12" width="8.7109375" style="0" customWidth="1"/>
    <col min="13" max="13" width="12.7109375" style="0" customWidth="1"/>
    <col min="14" max="14" width="8.7109375" style="0" customWidth="1"/>
    <col min="15" max="15" width="12.7109375" style="0" customWidth="1"/>
    <col min="16" max="16" width="8.7109375" style="0" customWidth="1"/>
    <col min="18" max="18" width="11.421875" style="0" customWidth="1"/>
  </cols>
  <sheetData>
    <row r="1" spans="1:18" ht="15">
      <c r="A1" s="75"/>
      <c r="B1" s="75"/>
      <c r="C1" s="75"/>
      <c r="D1" s="75"/>
      <c r="E1" s="75"/>
      <c r="F1" s="75"/>
      <c r="G1" s="75"/>
      <c r="H1" s="160" t="str">
        <f>" Tirage d'une première constellation entre 1 et "&amp;'bases du tirage'!P73</f>
        <v> Tirage d'une première constellation entre 1 et 6</v>
      </c>
      <c r="I1" s="75"/>
      <c r="J1" s="161" t="str">
        <f>" et d'une seconde constellation entre 1 et "&amp;'bases du tirage'!V73</f>
        <v> et d'une seconde constellation entre 1 et 6</v>
      </c>
      <c r="K1" s="75"/>
      <c r="L1" s="75"/>
      <c r="M1" s="75"/>
      <c r="N1" s="75"/>
      <c r="O1" s="75"/>
      <c r="P1" s="75"/>
      <c r="Q1" s="75"/>
      <c r="R1" s="75"/>
    </row>
    <row r="2" spans="1:18" ht="15.75" thickBo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48" customHeight="1">
      <c r="A3" s="75"/>
      <c r="B3" s="149"/>
      <c r="C3" s="150"/>
      <c r="D3" s="150"/>
      <c r="E3" s="150"/>
      <c r="F3" s="150"/>
      <c r="G3" s="150"/>
      <c r="H3" s="151"/>
      <c r="I3" s="75"/>
      <c r="J3" s="163"/>
      <c r="K3" s="164"/>
      <c r="L3" s="164"/>
      <c r="M3" s="164"/>
      <c r="N3" s="164"/>
      <c r="O3" s="164"/>
      <c r="P3" s="165"/>
      <c r="Q3" s="75"/>
      <c r="R3" s="75"/>
    </row>
    <row r="4" spans="1:18" ht="72" customHeight="1">
      <c r="A4" s="75"/>
      <c r="B4" s="152"/>
      <c r="C4" s="157" t="str">
        <f>'bases du tirage'!P79</f>
        <v>x</v>
      </c>
      <c r="D4" s="158"/>
      <c r="E4" s="157" t="str">
        <f>'bases du tirage'!P80</f>
        <v>o</v>
      </c>
      <c r="F4" s="158"/>
      <c r="G4" s="157" t="str">
        <f>'bases du tirage'!P81</f>
        <v>x</v>
      </c>
      <c r="H4" s="153"/>
      <c r="I4" s="75"/>
      <c r="J4" s="166"/>
      <c r="K4" s="167" t="str">
        <f>'bases du tirage'!V79</f>
        <v>o</v>
      </c>
      <c r="L4" s="168"/>
      <c r="M4" s="167" t="str">
        <f>'bases du tirage'!V80</f>
        <v>o</v>
      </c>
      <c r="N4" s="168"/>
      <c r="O4" s="167" t="str">
        <f>'bases du tirage'!V81</f>
        <v>x</v>
      </c>
      <c r="P4" s="169"/>
      <c r="Q4" s="75"/>
      <c r="R4" s="75"/>
    </row>
    <row r="5" spans="1:18" ht="48" customHeight="1">
      <c r="A5" s="75"/>
      <c r="B5" s="152"/>
      <c r="C5" s="158"/>
      <c r="D5" s="158"/>
      <c r="E5" s="158"/>
      <c r="F5" s="158"/>
      <c r="G5" s="158"/>
      <c r="H5" s="153"/>
      <c r="I5" s="75"/>
      <c r="J5" s="166"/>
      <c r="K5" s="168"/>
      <c r="L5" s="168"/>
      <c r="M5" s="168"/>
      <c r="N5" s="168"/>
      <c r="O5" s="168"/>
      <c r="P5" s="169"/>
      <c r="Q5" s="75"/>
      <c r="R5" s="75"/>
    </row>
    <row r="6" spans="1:18" ht="72" customHeight="1">
      <c r="A6" s="75"/>
      <c r="B6" s="152"/>
      <c r="C6" s="157" t="str">
        <f>'bases du tirage'!P82</f>
        <v>o</v>
      </c>
      <c r="D6" s="158"/>
      <c r="E6" s="157" t="str">
        <f>'bases du tirage'!P83</f>
        <v>x</v>
      </c>
      <c r="F6" s="158"/>
      <c r="G6" s="157" t="str">
        <f>'bases du tirage'!P84</f>
        <v>o</v>
      </c>
      <c r="H6" s="153"/>
      <c r="I6" s="75"/>
      <c r="J6" s="166"/>
      <c r="K6" s="167" t="str">
        <f>'bases du tirage'!V82</f>
        <v>o</v>
      </c>
      <c r="L6" s="168"/>
      <c r="M6" s="167" t="str">
        <f>'bases du tirage'!V83</f>
        <v>x</v>
      </c>
      <c r="N6" s="168"/>
      <c r="O6" s="167" t="str">
        <f>'bases du tirage'!V84</f>
        <v>o</v>
      </c>
      <c r="P6" s="169"/>
      <c r="Q6" s="75"/>
      <c r="R6" s="75"/>
    </row>
    <row r="7" spans="1:18" ht="48" customHeight="1">
      <c r="A7" s="75"/>
      <c r="B7" s="152"/>
      <c r="C7" s="158"/>
      <c r="D7" s="158"/>
      <c r="E7" s="158"/>
      <c r="F7" s="158"/>
      <c r="G7" s="158"/>
      <c r="H7" s="153"/>
      <c r="I7" s="75"/>
      <c r="J7" s="166"/>
      <c r="K7" s="168"/>
      <c r="L7" s="168"/>
      <c r="M7" s="168"/>
      <c r="N7" s="168"/>
      <c r="O7" s="168"/>
      <c r="P7" s="169"/>
      <c r="Q7" s="75"/>
      <c r="R7" s="75"/>
    </row>
    <row r="8" spans="1:18" ht="72" customHeight="1">
      <c r="A8" s="75"/>
      <c r="B8" s="152"/>
      <c r="C8" s="157" t="str">
        <f>'bases du tirage'!P85</f>
        <v>x</v>
      </c>
      <c r="D8" s="158"/>
      <c r="E8" s="157" t="str">
        <f>'bases du tirage'!P86</f>
        <v>o</v>
      </c>
      <c r="F8" s="158"/>
      <c r="G8" s="157" t="str">
        <f>'bases du tirage'!P87</f>
        <v>x</v>
      </c>
      <c r="H8" s="153"/>
      <c r="I8" s="75"/>
      <c r="J8" s="166"/>
      <c r="K8" s="167" t="str">
        <f>'bases du tirage'!V85</f>
        <v>x</v>
      </c>
      <c r="L8" s="168"/>
      <c r="M8" s="167" t="str">
        <f>'bases du tirage'!V86</f>
        <v>o</v>
      </c>
      <c r="N8" s="168"/>
      <c r="O8" s="167" t="str">
        <f>'bases du tirage'!V87</f>
        <v>o</v>
      </c>
      <c r="P8" s="169"/>
      <c r="Q8" s="75"/>
      <c r="R8" s="75"/>
    </row>
    <row r="9" spans="1:18" ht="48" customHeight="1" thickBot="1">
      <c r="A9" s="75"/>
      <c r="B9" s="154"/>
      <c r="C9" s="155"/>
      <c r="D9" s="155"/>
      <c r="E9" s="155"/>
      <c r="F9" s="155"/>
      <c r="G9" s="155"/>
      <c r="H9" s="156"/>
      <c r="I9" s="75"/>
      <c r="J9" s="170"/>
      <c r="K9" s="171"/>
      <c r="L9" s="171"/>
      <c r="M9" s="171"/>
      <c r="N9" s="171"/>
      <c r="O9" s="171"/>
      <c r="P9" s="172"/>
      <c r="Q9" s="75"/>
      <c r="R9" s="75"/>
    </row>
    <row r="10" spans="1:18" ht="1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</row>
    <row r="11" spans="1:18" ht="15">
      <c r="A11" s="75"/>
      <c r="B11" s="75"/>
      <c r="C11" s="75"/>
      <c r="D11" s="75"/>
      <c r="E11" s="75"/>
      <c r="F11" s="78"/>
      <c r="G11" s="78"/>
      <c r="H11" s="78"/>
      <c r="I11" s="93" t="s">
        <v>56</v>
      </c>
      <c r="J11" s="78"/>
      <c r="K11" s="78"/>
      <c r="L11" s="78"/>
      <c r="M11" s="75"/>
      <c r="N11" s="75"/>
      <c r="O11" s="75"/>
      <c r="P11" s="75"/>
      <c r="Q11" s="75"/>
      <c r="R11" s="75"/>
    </row>
    <row r="12" spans="1:18" ht="1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1:18" ht="15">
      <c r="A13" s="75"/>
      <c r="B13" s="75"/>
      <c r="C13" s="75"/>
      <c r="D13" s="75"/>
      <c r="E13" s="233" t="s">
        <v>55</v>
      </c>
      <c r="F13" s="233"/>
      <c r="G13" s="233"/>
      <c r="H13" s="233"/>
      <c r="I13" s="233"/>
      <c r="J13" s="233"/>
      <c r="K13" s="233"/>
      <c r="L13" s="233"/>
      <c r="M13" s="233"/>
      <c r="N13" s="75"/>
      <c r="O13" s="75"/>
      <c r="P13" s="75"/>
      <c r="Q13" s="75"/>
      <c r="R13" s="75"/>
    </row>
    <row r="14" spans="1:18" ht="1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</row>
    <row r="15" spans="1:18" ht="15">
      <c r="A15" s="75"/>
      <c r="B15" s="75"/>
      <c r="C15" s="75"/>
      <c r="D15" s="75"/>
      <c r="E15" s="75"/>
      <c r="F15" s="75"/>
      <c r="G15" s="235" t="s">
        <v>145</v>
      </c>
      <c r="H15" s="235"/>
      <c r="I15" s="235"/>
      <c r="J15" s="235"/>
      <c r="K15" s="235"/>
      <c r="L15" s="75"/>
      <c r="M15" s="75"/>
      <c r="N15" s="75"/>
      <c r="O15" s="75"/>
      <c r="P15" s="75"/>
      <c r="Q15" s="75"/>
      <c r="R15" s="75"/>
    </row>
    <row r="16" spans="1:18" ht="23.25">
      <c r="A16" s="75"/>
      <c r="B16" s="75"/>
      <c r="C16" s="75"/>
      <c r="D16" s="75"/>
      <c r="E16" s="173">
        <f>'bases du tirage'!P76</f>
        <v>5</v>
      </c>
      <c r="F16" s="75"/>
      <c r="G16" s="75"/>
      <c r="H16" s="75"/>
      <c r="I16" s="75"/>
      <c r="J16" s="75"/>
      <c r="K16" s="75"/>
      <c r="L16" s="75"/>
      <c r="M16" s="162">
        <f>'bases du tirage'!V76</f>
        <v>3</v>
      </c>
      <c r="N16" s="75"/>
      <c r="O16" s="75"/>
      <c r="P16" s="75"/>
      <c r="Q16" s="75"/>
      <c r="R16" s="75"/>
    </row>
    <row r="17" spans="1:18" ht="299.2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</row>
  </sheetData>
  <sheetProtection/>
  <mergeCells count="2">
    <mergeCell ref="G15:K15"/>
    <mergeCell ref="E13:M13"/>
  </mergeCells>
  <conditionalFormatting sqref="C4:G8 K4:O8">
    <cfRule type="containsText" priority="2" dxfId="3" operator="containsText" stopIfTrue="1" text="x">
      <formula>NOT(ISERROR(SEARCH("x",C4)))</formula>
    </cfRule>
  </conditionalFormatting>
  <hyperlinks>
    <hyperlink ref="E13" location="'bases du tirage'!A1" display="Pour modifier les paramètres du tirage, aller sur l'onglet [Bases du tirage]"/>
    <hyperlink ref="G15" location="Intro!A1" display="Retour vers la feuille {Intro}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7"/>
  <sheetViews>
    <sheetView showGridLines="0" showRowColHeaders="0" zoomScalePageLayoutView="0" workbookViewId="0" topLeftCell="A1">
      <selection activeCell="V13" sqref="V13"/>
    </sheetView>
  </sheetViews>
  <sheetFormatPr defaultColWidth="11.421875" defaultRowHeight="15"/>
  <cols>
    <col min="1" max="1" width="9.00390625" style="0" customWidth="1"/>
    <col min="2" max="2" width="5.7109375" style="0" customWidth="1"/>
    <col min="3" max="3" width="8.7109375" style="0" customWidth="1"/>
    <col min="4" max="4" width="5.7109375" style="0" customWidth="1"/>
    <col min="5" max="5" width="8.7109375" style="0" customWidth="1"/>
    <col min="6" max="6" width="5.7109375" style="0" customWidth="1"/>
    <col min="7" max="7" width="8.7109375" style="0" customWidth="1"/>
    <col min="8" max="8" width="5.7109375" style="0" customWidth="1"/>
    <col min="9" max="9" width="4.57421875" style="0" customWidth="1"/>
    <col min="10" max="10" width="5.7109375" style="0" customWidth="1"/>
    <col min="11" max="11" width="8.7109375" style="0" customWidth="1"/>
    <col min="12" max="12" width="5.7109375" style="0" customWidth="1"/>
    <col min="13" max="13" width="8.7109375" style="0" customWidth="1"/>
    <col min="14" max="14" width="5.7109375" style="0" customWidth="1"/>
    <col min="15" max="15" width="8.7109375" style="0" customWidth="1"/>
    <col min="16" max="16" width="5.7109375" style="0" customWidth="1"/>
    <col min="17" max="17" width="4.57421875" style="0" customWidth="1"/>
    <col min="18" max="18" width="5.7109375" style="0" customWidth="1"/>
    <col min="19" max="19" width="8.7109375" style="0" customWidth="1"/>
    <col min="20" max="20" width="5.7109375" style="0" customWidth="1"/>
    <col min="21" max="21" width="8.7109375" style="0" customWidth="1"/>
    <col min="22" max="22" width="5.7109375" style="0" customWidth="1"/>
    <col min="23" max="23" width="8.7109375" style="0" customWidth="1"/>
    <col min="24" max="24" width="5.7109375" style="0" customWidth="1"/>
  </cols>
  <sheetData>
    <row r="1" spans="1:26" s="187" customFormat="1" ht="26.25" customHeight="1">
      <c r="A1" s="185"/>
      <c r="B1" s="185"/>
      <c r="C1" s="185"/>
      <c r="D1" s="185"/>
      <c r="E1" s="186" t="str">
        <f>" Tirage d'une première constellation entre 1 et "&amp;'bases du tirage'!P73</f>
        <v> Tirage d'une première constellation entre 1 et 6</v>
      </c>
      <c r="F1" s="185"/>
      <c r="G1" s="185"/>
      <c r="H1" s="185"/>
      <c r="I1" s="185"/>
      <c r="J1" s="185"/>
      <c r="K1" s="185"/>
      <c r="L1" s="185"/>
      <c r="M1" s="186" t="str">
        <f>"d'une seconde constellation entre 1 et "&amp;'bases du tirage'!V73</f>
        <v>d'une seconde constellation entre 1 et 6</v>
      </c>
      <c r="N1" s="185"/>
      <c r="O1" s="185"/>
      <c r="P1" s="185"/>
      <c r="Q1" s="185"/>
      <c r="R1" s="185"/>
      <c r="S1" s="185"/>
      <c r="T1" s="185"/>
      <c r="U1" s="186" t="str">
        <f>"et d'une troisième constellation entre 1 et "&amp;'bases du tirage'!AB73</f>
        <v>et d'une troisième constellation entre 1 et 6</v>
      </c>
      <c r="V1" s="185"/>
      <c r="W1" s="185"/>
      <c r="X1" s="185"/>
      <c r="Y1" s="185"/>
      <c r="Z1" s="185"/>
    </row>
    <row r="2" spans="1:26" ht="15.75" thickBot="1">
      <c r="A2" s="75"/>
      <c r="B2" s="75"/>
      <c r="C2" s="75"/>
      <c r="D2" s="75"/>
      <c r="E2" s="75"/>
      <c r="F2" s="75"/>
      <c r="G2" s="75"/>
      <c r="H2" s="75"/>
      <c r="I2" s="75"/>
      <c r="J2" s="90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31.5" customHeight="1">
      <c r="A3" s="75"/>
      <c r="B3" s="149"/>
      <c r="C3" s="150"/>
      <c r="D3" s="150"/>
      <c r="E3" s="150"/>
      <c r="F3" s="150"/>
      <c r="G3" s="150"/>
      <c r="H3" s="151"/>
      <c r="I3" s="75"/>
      <c r="J3" s="163"/>
      <c r="K3" s="164"/>
      <c r="L3" s="164"/>
      <c r="M3" s="164"/>
      <c r="N3" s="164"/>
      <c r="O3" s="164"/>
      <c r="P3" s="165"/>
      <c r="Q3" s="75"/>
      <c r="R3" s="174"/>
      <c r="S3" s="175"/>
      <c r="T3" s="175"/>
      <c r="U3" s="175"/>
      <c r="V3" s="175"/>
      <c r="W3" s="175"/>
      <c r="X3" s="176"/>
      <c r="Y3" s="75"/>
      <c r="Z3" s="75"/>
    </row>
    <row r="4" spans="1:26" ht="48" customHeight="1">
      <c r="A4" s="75"/>
      <c r="B4" s="152"/>
      <c r="C4" s="157" t="str">
        <f>'bases du tirage'!P79</f>
        <v>x</v>
      </c>
      <c r="D4" s="158"/>
      <c r="E4" s="157" t="str">
        <f>'bases du tirage'!P80</f>
        <v>o</v>
      </c>
      <c r="F4" s="158"/>
      <c r="G4" s="157" t="str">
        <f>'bases du tirage'!P81</f>
        <v>x</v>
      </c>
      <c r="H4" s="153"/>
      <c r="I4" s="75"/>
      <c r="J4" s="166"/>
      <c r="K4" s="167" t="str">
        <f>'bases du tirage'!V79</f>
        <v>o</v>
      </c>
      <c r="L4" s="168"/>
      <c r="M4" s="167" t="str">
        <f>'bases du tirage'!V80</f>
        <v>o</v>
      </c>
      <c r="N4" s="168"/>
      <c r="O4" s="167" t="str">
        <f>'bases du tirage'!V81</f>
        <v>x</v>
      </c>
      <c r="P4" s="169"/>
      <c r="Q4" s="75"/>
      <c r="R4" s="177"/>
      <c r="S4" s="178" t="str">
        <f>'bases du tirage'!AB79</f>
        <v>x</v>
      </c>
      <c r="T4" s="179"/>
      <c r="U4" s="178" t="str">
        <f>'bases du tirage'!AB80</f>
        <v>o</v>
      </c>
      <c r="V4" s="179"/>
      <c r="W4" s="178" t="str">
        <f>'bases du tirage'!AB81</f>
        <v>x</v>
      </c>
      <c r="X4" s="180"/>
      <c r="Y4" s="75"/>
      <c r="Z4" s="75"/>
    </row>
    <row r="5" spans="1:26" ht="31.5" customHeight="1">
      <c r="A5" s="75"/>
      <c r="B5" s="152"/>
      <c r="C5" s="158"/>
      <c r="D5" s="158"/>
      <c r="E5" s="158"/>
      <c r="F5" s="158"/>
      <c r="G5" s="158"/>
      <c r="H5" s="153"/>
      <c r="I5" s="75"/>
      <c r="J5" s="166"/>
      <c r="K5" s="168"/>
      <c r="L5" s="168"/>
      <c r="M5" s="168"/>
      <c r="N5" s="168"/>
      <c r="O5" s="168"/>
      <c r="P5" s="169"/>
      <c r="Q5" s="75"/>
      <c r="R5" s="177"/>
      <c r="S5" s="179"/>
      <c r="T5" s="179"/>
      <c r="U5" s="179"/>
      <c r="V5" s="179"/>
      <c r="W5" s="179"/>
      <c r="X5" s="180"/>
      <c r="Y5" s="75"/>
      <c r="Z5" s="75"/>
    </row>
    <row r="6" spans="1:26" ht="48" customHeight="1">
      <c r="A6" s="75"/>
      <c r="B6" s="152"/>
      <c r="C6" s="157" t="str">
        <f>'bases du tirage'!P82</f>
        <v>o</v>
      </c>
      <c r="D6" s="158"/>
      <c r="E6" s="157" t="str">
        <f>'bases du tirage'!P83</f>
        <v>x</v>
      </c>
      <c r="F6" s="158"/>
      <c r="G6" s="157" t="str">
        <f>'bases du tirage'!P84</f>
        <v>o</v>
      </c>
      <c r="H6" s="153"/>
      <c r="I6" s="75"/>
      <c r="J6" s="166"/>
      <c r="K6" s="167" t="str">
        <f>'bases du tirage'!V82</f>
        <v>o</v>
      </c>
      <c r="L6" s="168"/>
      <c r="M6" s="167" t="str">
        <f>'bases du tirage'!V83</f>
        <v>x</v>
      </c>
      <c r="N6" s="168"/>
      <c r="O6" s="167" t="str">
        <f>'bases du tirage'!V84</f>
        <v>o</v>
      </c>
      <c r="P6" s="169"/>
      <c r="Q6" s="75"/>
      <c r="R6" s="177"/>
      <c r="S6" s="178" t="str">
        <f>'bases du tirage'!AB82</f>
        <v>o</v>
      </c>
      <c r="T6" s="179"/>
      <c r="U6" s="178" t="str">
        <f>'bases du tirage'!AB83</f>
        <v>o</v>
      </c>
      <c r="V6" s="179"/>
      <c r="W6" s="178" t="str">
        <f>'bases du tirage'!AB84</f>
        <v>o</v>
      </c>
      <c r="X6" s="180"/>
      <c r="Y6" s="75"/>
      <c r="Z6" s="75"/>
    </row>
    <row r="7" spans="1:26" ht="31.5" customHeight="1">
      <c r="A7" s="75"/>
      <c r="B7" s="152"/>
      <c r="C7" s="158"/>
      <c r="D7" s="158"/>
      <c r="E7" s="158"/>
      <c r="F7" s="158"/>
      <c r="G7" s="158"/>
      <c r="H7" s="153"/>
      <c r="I7" s="75"/>
      <c r="J7" s="166"/>
      <c r="K7" s="168"/>
      <c r="L7" s="168"/>
      <c r="M7" s="168"/>
      <c r="N7" s="168"/>
      <c r="O7" s="168"/>
      <c r="P7" s="169"/>
      <c r="Q7" s="75"/>
      <c r="R7" s="177"/>
      <c r="S7" s="179"/>
      <c r="T7" s="179"/>
      <c r="U7" s="179"/>
      <c r="V7" s="179"/>
      <c r="W7" s="179"/>
      <c r="X7" s="180"/>
      <c r="Y7" s="75"/>
      <c r="Z7" s="75"/>
    </row>
    <row r="8" spans="1:26" ht="48" customHeight="1">
      <c r="A8" s="75"/>
      <c r="B8" s="152"/>
      <c r="C8" s="157" t="str">
        <f>'bases du tirage'!P85</f>
        <v>x</v>
      </c>
      <c r="D8" s="158"/>
      <c r="E8" s="157" t="str">
        <f>'bases du tirage'!P86</f>
        <v>o</v>
      </c>
      <c r="F8" s="158"/>
      <c r="G8" s="157" t="str">
        <f>'bases du tirage'!P87</f>
        <v>x</v>
      </c>
      <c r="H8" s="153"/>
      <c r="I8" s="75"/>
      <c r="J8" s="166"/>
      <c r="K8" s="167" t="str">
        <f>'bases du tirage'!V85</f>
        <v>x</v>
      </c>
      <c r="L8" s="168"/>
      <c r="M8" s="167" t="str">
        <f>'bases du tirage'!V86</f>
        <v>o</v>
      </c>
      <c r="N8" s="168"/>
      <c r="O8" s="167" t="str">
        <f>'bases du tirage'!V87</f>
        <v>o</v>
      </c>
      <c r="P8" s="169"/>
      <c r="Q8" s="75"/>
      <c r="R8" s="177"/>
      <c r="S8" s="178" t="str">
        <f>'bases du tirage'!AB85</f>
        <v>x</v>
      </c>
      <c r="T8" s="179"/>
      <c r="U8" s="178" t="str">
        <f>'bases du tirage'!AB86</f>
        <v>o</v>
      </c>
      <c r="V8" s="179"/>
      <c r="W8" s="178" t="str">
        <f>'bases du tirage'!AB87</f>
        <v>x</v>
      </c>
      <c r="X8" s="180"/>
      <c r="Y8" s="75"/>
      <c r="Z8" s="75"/>
    </row>
    <row r="9" spans="1:26" ht="31.5" customHeight="1" thickBot="1">
      <c r="A9" s="75"/>
      <c r="B9" s="154"/>
      <c r="C9" s="155"/>
      <c r="D9" s="155"/>
      <c r="E9" s="155"/>
      <c r="F9" s="155"/>
      <c r="G9" s="155"/>
      <c r="H9" s="156"/>
      <c r="I9" s="75"/>
      <c r="J9" s="170"/>
      <c r="K9" s="171"/>
      <c r="L9" s="171"/>
      <c r="M9" s="171"/>
      <c r="N9" s="171"/>
      <c r="O9" s="171"/>
      <c r="P9" s="172"/>
      <c r="Q9" s="75"/>
      <c r="R9" s="181"/>
      <c r="S9" s="182"/>
      <c r="T9" s="182"/>
      <c r="U9" s="182"/>
      <c r="V9" s="182"/>
      <c r="W9" s="182"/>
      <c r="X9" s="183"/>
      <c r="Y9" s="75"/>
      <c r="Z9" s="75"/>
    </row>
    <row r="10" spans="1:26" ht="1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15">
      <c r="A11" s="75"/>
      <c r="B11" s="75"/>
      <c r="C11" s="75"/>
      <c r="D11" s="75"/>
      <c r="E11" s="75"/>
      <c r="F11" s="75"/>
      <c r="G11" s="75"/>
      <c r="H11" s="75"/>
      <c r="I11" s="78"/>
      <c r="J11" s="78"/>
      <c r="K11" s="78"/>
      <c r="L11" s="78"/>
      <c r="M11" s="93" t="s">
        <v>56</v>
      </c>
      <c r="N11" s="78"/>
      <c r="O11" s="78"/>
      <c r="P11" s="78"/>
      <c r="Q11" s="78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1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15">
      <c r="A13" s="75"/>
      <c r="B13" s="75"/>
      <c r="C13" s="75"/>
      <c r="D13" s="75"/>
      <c r="E13" s="75"/>
      <c r="F13" s="111"/>
      <c r="G13" s="233" t="s">
        <v>55</v>
      </c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75"/>
      <c r="U13" s="75"/>
      <c r="V13" s="75"/>
      <c r="W13" s="75"/>
      <c r="X13" s="75"/>
      <c r="Y13" s="75"/>
      <c r="Z13" s="75"/>
    </row>
    <row r="14" spans="1:26" ht="1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235" t="s">
        <v>145</v>
      </c>
      <c r="L15" s="235"/>
      <c r="M15" s="235"/>
      <c r="N15" s="235"/>
      <c r="O15" s="23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23.25">
      <c r="A16" s="75"/>
      <c r="B16" s="75"/>
      <c r="C16" s="75"/>
      <c r="D16" s="75"/>
      <c r="E16" s="173">
        <f>'bases du tirage'!P76</f>
        <v>5</v>
      </c>
      <c r="F16" s="75"/>
      <c r="G16" s="75"/>
      <c r="H16" s="75"/>
      <c r="I16" s="75"/>
      <c r="J16" s="75"/>
      <c r="K16" s="75"/>
      <c r="L16" s="75"/>
      <c r="M16" s="162">
        <f>'bases du tirage'!V76</f>
        <v>3</v>
      </c>
      <c r="N16" s="75"/>
      <c r="O16" s="75"/>
      <c r="P16" s="75"/>
      <c r="Q16" s="75"/>
      <c r="R16" s="75"/>
      <c r="S16" s="75"/>
      <c r="T16" s="75"/>
      <c r="U16" s="184">
        <f>'bases du tirage'!AB76</f>
        <v>4</v>
      </c>
      <c r="V16" s="75"/>
      <c r="W16" s="75"/>
      <c r="X16" s="75"/>
      <c r="Y16" s="75"/>
      <c r="Z16" s="75"/>
    </row>
    <row r="17" spans="1:26" ht="299.25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</sheetData>
  <sheetProtection/>
  <mergeCells count="2">
    <mergeCell ref="K15:O15"/>
    <mergeCell ref="G13:S13"/>
  </mergeCells>
  <conditionalFormatting sqref="C4:G8 K4:O8 S4:W8">
    <cfRule type="containsText" priority="2" dxfId="3" operator="containsText" stopIfTrue="1" text="x">
      <formula>NOT(ISERROR(SEARCH("x",C4)))</formula>
    </cfRule>
  </conditionalFormatting>
  <hyperlinks>
    <hyperlink ref="G13" location="'bases du tirage'!A1" display="Pour modifier les paramètres du tirage, aller sur l'onglet [Bases du tirage]"/>
    <hyperlink ref="K15:O15" location="Intro!A1" display="Retour vers la feuille {Intro}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P98"/>
  <sheetViews>
    <sheetView zoomScalePageLayoutView="0" workbookViewId="0" topLeftCell="A1">
      <selection activeCell="U1" sqref="U1:V1"/>
    </sheetView>
  </sheetViews>
  <sheetFormatPr defaultColWidth="11.421875" defaultRowHeight="15"/>
  <cols>
    <col min="1" max="1" width="3.00390625" style="0" customWidth="1"/>
    <col min="2" max="2" width="1.1484375" style="0" customWidth="1"/>
    <col min="3" max="3" width="25.8515625" style="0" bestFit="1" customWidth="1"/>
    <col min="4" max="4" width="11.421875" style="0" customWidth="1"/>
    <col min="5" max="5" width="1.421875" style="0" customWidth="1"/>
    <col min="6" max="6" width="1.7109375" style="0" customWidth="1"/>
    <col min="7" max="7" width="1.8515625" style="0" customWidth="1"/>
    <col min="8" max="8" width="1.28515625" style="0" customWidth="1"/>
    <col min="9" max="9" width="25.8515625" style="0" bestFit="1" customWidth="1"/>
    <col min="11" max="11" width="1.1484375" style="0" customWidth="1"/>
    <col min="12" max="13" width="0.9921875" style="0" customWidth="1"/>
    <col min="14" max="14" width="1.28515625" style="0" customWidth="1"/>
    <col min="15" max="15" width="25.8515625" style="0" bestFit="1" customWidth="1"/>
    <col min="17" max="17" width="1.28515625" style="0" customWidth="1"/>
    <col min="18" max="19" width="1.1484375" style="0" customWidth="1"/>
    <col min="20" max="20" width="1.57421875" style="0" customWidth="1"/>
    <col min="21" max="21" width="23.8515625" style="0" customWidth="1"/>
    <col min="22" max="22" width="12.8515625" style="0" customWidth="1"/>
    <col min="23" max="23" width="1.1484375" style="0" customWidth="1"/>
    <col min="24" max="24" width="0.85546875" style="0" customWidth="1"/>
    <col min="25" max="25" width="1.421875" style="0" customWidth="1"/>
    <col min="26" max="26" width="1.28515625" style="0" customWidth="1"/>
    <col min="27" max="27" width="23.8515625" style="0" customWidth="1"/>
    <col min="28" max="28" width="12.8515625" style="0" customWidth="1"/>
    <col min="29" max="30" width="1.421875" style="0" customWidth="1"/>
    <col min="32" max="32" width="4.8515625" style="0" customWidth="1"/>
    <col min="33" max="41" width="2.00390625" style="0" bestFit="1" customWidth="1"/>
    <col min="42" max="42" width="3.421875" style="0" customWidth="1"/>
  </cols>
  <sheetData>
    <row r="1" spans="1:42" ht="15">
      <c r="A1" s="118"/>
      <c r="B1" s="118"/>
      <c r="C1" s="119" t="s">
        <v>57</v>
      </c>
      <c r="D1" s="118"/>
      <c r="E1" s="118"/>
      <c r="F1" s="118"/>
      <c r="G1" s="118"/>
      <c r="H1" s="118"/>
      <c r="I1" s="120" t="s">
        <v>104</v>
      </c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269" t="s">
        <v>140</v>
      </c>
      <c r="V1" s="269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15.75" thickBot="1">
      <c r="A2" s="118"/>
      <c r="B2" s="136" t="s">
        <v>58</v>
      </c>
      <c r="C2" s="134"/>
      <c r="D2" s="134"/>
      <c r="E2" s="134"/>
      <c r="F2" s="134"/>
      <c r="G2" s="134"/>
      <c r="H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5"/>
      <c r="V2" s="135"/>
      <c r="W2" s="135"/>
      <c r="X2" s="135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</row>
    <row r="3" spans="1:42" s="30" customFormat="1" ht="15.75" thickBot="1">
      <c r="A3" s="121"/>
      <c r="B3" s="241" t="s">
        <v>6</v>
      </c>
      <c r="C3" s="242"/>
      <c r="D3" s="242"/>
      <c r="E3" s="242"/>
      <c r="F3" s="243"/>
      <c r="G3" s="121"/>
      <c r="H3" s="244" t="s">
        <v>23</v>
      </c>
      <c r="I3" s="245"/>
      <c r="J3" s="245"/>
      <c r="K3" s="245"/>
      <c r="L3" s="246"/>
      <c r="M3" s="121"/>
      <c r="N3" s="250" t="s">
        <v>7</v>
      </c>
      <c r="O3" s="251"/>
      <c r="P3" s="251"/>
      <c r="Q3" s="251"/>
      <c r="R3" s="252"/>
      <c r="S3" s="121"/>
      <c r="T3" s="253" t="s">
        <v>12</v>
      </c>
      <c r="U3" s="254"/>
      <c r="V3" s="254"/>
      <c r="W3" s="254"/>
      <c r="X3" s="255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</row>
    <row r="4" spans="1:42" ht="5.2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</row>
    <row r="5" spans="1:42" ht="6.75" customHeight="1" thickBot="1">
      <c r="A5" s="118"/>
      <c r="B5" s="9"/>
      <c r="C5" s="9"/>
      <c r="D5" s="9"/>
      <c r="E5" s="9"/>
      <c r="F5" s="9"/>
      <c r="G5" s="118"/>
      <c r="H5" s="9"/>
      <c r="I5" s="9"/>
      <c r="J5" s="9"/>
      <c r="K5" s="9"/>
      <c r="L5" s="9"/>
      <c r="M5" s="118"/>
      <c r="N5" s="9"/>
      <c r="O5" s="9"/>
      <c r="P5" s="9"/>
      <c r="Q5" s="9"/>
      <c r="R5" s="9"/>
      <c r="S5" s="118"/>
      <c r="T5" s="9"/>
      <c r="U5" s="9"/>
      <c r="V5" s="9"/>
      <c r="W5" s="9"/>
      <c r="X5" s="9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</row>
    <row r="6" spans="1:42" ht="16.5" customHeight="1" thickBot="1">
      <c r="A6" s="118"/>
      <c r="B6" s="9"/>
      <c r="C6" s="11" t="s">
        <v>4</v>
      </c>
      <c r="D6" s="3">
        <v>3</v>
      </c>
      <c r="E6" s="6"/>
      <c r="F6" s="9"/>
      <c r="G6" s="118"/>
      <c r="H6" s="9"/>
      <c r="I6" s="11" t="s">
        <v>4</v>
      </c>
      <c r="J6" s="14">
        <v>10</v>
      </c>
      <c r="K6" s="15"/>
      <c r="L6" s="9"/>
      <c r="M6" s="118"/>
      <c r="N6" s="9"/>
      <c r="O6" s="11" t="s">
        <v>4</v>
      </c>
      <c r="P6" s="22">
        <v>0</v>
      </c>
      <c r="Q6" s="23"/>
      <c r="R6" s="9"/>
      <c r="S6" s="118"/>
      <c r="T6" s="9"/>
      <c r="U6" s="240" t="s">
        <v>17</v>
      </c>
      <c r="V6" s="240"/>
      <c r="W6" s="9"/>
      <c r="X6" s="9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</row>
    <row r="7" spans="1:42" ht="15.75" thickBot="1">
      <c r="A7" s="118"/>
      <c r="B7" s="9"/>
      <c r="C7" s="11"/>
      <c r="D7" s="9"/>
      <c r="E7" s="5"/>
      <c r="F7" s="9"/>
      <c r="G7" s="118"/>
      <c r="H7" s="9"/>
      <c r="I7" s="11"/>
      <c r="J7" s="9"/>
      <c r="K7" s="16"/>
      <c r="L7" s="9"/>
      <c r="M7" s="118"/>
      <c r="N7" s="9"/>
      <c r="O7" s="11"/>
      <c r="P7" s="9"/>
      <c r="Q7" s="24"/>
      <c r="R7" s="9"/>
      <c r="S7" s="118"/>
      <c r="T7" s="9"/>
      <c r="U7" s="240"/>
      <c r="V7" s="240"/>
      <c r="W7" s="9"/>
      <c r="X7" s="9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</row>
    <row r="8" spans="1:42" ht="16.5" thickBot="1">
      <c r="A8" s="118"/>
      <c r="B8" s="9"/>
      <c r="C8" s="11" t="s">
        <v>5</v>
      </c>
      <c r="D8" s="3">
        <v>11</v>
      </c>
      <c r="E8" s="8"/>
      <c r="F8" s="9"/>
      <c r="G8" s="118"/>
      <c r="H8" s="9"/>
      <c r="I8" s="11" t="s">
        <v>5</v>
      </c>
      <c r="J8" s="14">
        <v>10</v>
      </c>
      <c r="K8" s="17"/>
      <c r="L8" s="9"/>
      <c r="M8" s="118"/>
      <c r="N8" s="9"/>
      <c r="O8" s="11" t="s">
        <v>5</v>
      </c>
      <c r="P8" s="22">
        <v>3</v>
      </c>
      <c r="Q8" s="25"/>
      <c r="R8" s="9"/>
      <c r="S8" s="118"/>
      <c r="T8" s="9"/>
      <c r="U8" s="9"/>
      <c r="V8" s="9"/>
      <c r="W8" s="9"/>
      <c r="X8" s="9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</row>
    <row r="9" spans="1:42" ht="16.5" thickBot="1">
      <c r="A9" s="118"/>
      <c r="B9" s="9"/>
      <c r="C9" s="9"/>
      <c r="D9" s="9"/>
      <c r="E9" s="5"/>
      <c r="F9" s="9"/>
      <c r="G9" s="118"/>
      <c r="H9" s="9"/>
      <c r="I9" s="9"/>
      <c r="J9" s="9"/>
      <c r="K9" s="16"/>
      <c r="L9" s="9"/>
      <c r="M9" s="118"/>
      <c r="N9" s="9"/>
      <c r="O9" s="9"/>
      <c r="P9" s="9"/>
      <c r="Q9" s="24"/>
      <c r="R9" s="9"/>
      <c r="S9" s="118"/>
      <c r="T9" s="9"/>
      <c r="U9" s="11" t="s">
        <v>3</v>
      </c>
      <c r="V9" s="32">
        <v>4</v>
      </c>
      <c r="W9" s="37"/>
      <c r="X9" s="9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</row>
    <row r="10" spans="1:42" ht="16.5" thickBot="1">
      <c r="A10" s="118"/>
      <c r="B10" s="9"/>
      <c r="C10" s="11" t="s">
        <v>3</v>
      </c>
      <c r="D10" s="3">
        <v>10</v>
      </c>
      <c r="E10" s="8"/>
      <c r="F10" s="9"/>
      <c r="G10" s="118"/>
      <c r="H10" s="9"/>
      <c r="I10" s="11" t="s">
        <v>3</v>
      </c>
      <c r="J10" s="14">
        <v>10</v>
      </c>
      <c r="K10" s="17"/>
      <c r="L10" s="9"/>
      <c r="M10" s="118"/>
      <c r="N10" s="9"/>
      <c r="O10" s="11" t="s">
        <v>3</v>
      </c>
      <c r="P10" s="22">
        <v>8</v>
      </c>
      <c r="Q10" s="25"/>
      <c r="R10" s="9"/>
      <c r="S10" s="118"/>
      <c r="T10" s="9"/>
      <c r="U10" s="12">
        <f>IF(V9&lt;4,"longueur trop petite",IF(V9&gt;8,"longueur trop forte",""))</f>
      </c>
      <c r="V10" s="9"/>
      <c r="W10" s="33"/>
      <c r="X10" s="9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</row>
    <row r="11" spans="1:42" ht="15">
      <c r="A11" s="118"/>
      <c r="B11" s="9"/>
      <c r="C11" s="12">
        <f>IF(D10&lt;2,"longueur trop petite",IF(D10&gt;25,"longueur trop forte",""))</f>
      </c>
      <c r="D11" s="9"/>
      <c r="E11" s="5"/>
      <c r="F11" s="9"/>
      <c r="G11" s="118"/>
      <c r="H11" s="9"/>
      <c r="I11" s="12">
        <f>IF(J10&lt;2,"longueur trop petite",IF(J10&gt;25,"longueur trop forte",""))</f>
      </c>
      <c r="J11" s="9"/>
      <c r="K11" s="16"/>
      <c r="L11" s="9"/>
      <c r="M11" s="118"/>
      <c r="N11" s="9"/>
      <c r="O11" s="12">
        <f>IF(P10&lt;2,"longueur trop petite",IF(P10&gt;25,"longueur trop forte",""))</f>
      </c>
      <c r="P11" s="9"/>
      <c r="Q11" s="24"/>
      <c r="R11" s="9"/>
      <c r="S11" s="118"/>
      <c r="T11" s="9"/>
      <c r="U11" s="11" t="s">
        <v>0</v>
      </c>
      <c r="V11" s="9">
        <f ca="1">(V9-1)*RAND()+1</f>
        <v>1.2596553363821126</v>
      </c>
      <c r="W11" s="33"/>
      <c r="X11" s="9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</row>
    <row r="12" spans="1:42" ht="15">
      <c r="A12" s="118"/>
      <c r="B12" s="9"/>
      <c r="C12" s="11" t="s">
        <v>0</v>
      </c>
      <c r="D12" s="9">
        <f ca="1">(D10-1)*RAND()+1</f>
        <v>8.331262441025201</v>
      </c>
      <c r="E12" s="5"/>
      <c r="F12" s="9"/>
      <c r="G12" s="118"/>
      <c r="H12" s="9"/>
      <c r="I12" s="11" t="s">
        <v>0</v>
      </c>
      <c r="J12" s="9">
        <f ca="1">(J10-1)*RAND()+1</f>
        <v>4.54063083911489</v>
      </c>
      <c r="K12" s="16"/>
      <c r="L12" s="9"/>
      <c r="M12" s="118"/>
      <c r="N12" s="9"/>
      <c r="O12" s="11" t="s">
        <v>0</v>
      </c>
      <c r="P12" s="9">
        <f ca="1">(P10-1)*RAND()+1</f>
        <v>6.770063115002639</v>
      </c>
      <c r="Q12" s="24"/>
      <c r="R12" s="9"/>
      <c r="S12" s="118"/>
      <c r="T12" s="9"/>
      <c r="U12" s="11" t="s">
        <v>1</v>
      </c>
      <c r="V12" s="9">
        <f>ROUND(V11,0)</f>
        <v>1</v>
      </c>
      <c r="W12" s="33"/>
      <c r="X12" s="9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</row>
    <row r="13" spans="1:42" ht="15">
      <c r="A13" s="118"/>
      <c r="B13" s="9"/>
      <c r="C13" s="11" t="s">
        <v>1</v>
      </c>
      <c r="D13" s="9">
        <f>ROUND(D12,0)</f>
        <v>8</v>
      </c>
      <c r="E13" s="5"/>
      <c r="F13" s="9"/>
      <c r="G13" s="118"/>
      <c r="H13" s="9"/>
      <c r="I13" s="11" t="s">
        <v>1</v>
      </c>
      <c r="J13" s="9">
        <f>ROUND(J12,0)</f>
        <v>5</v>
      </c>
      <c r="K13" s="16"/>
      <c r="L13" s="9"/>
      <c r="M13" s="118"/>
      <c r="N13" s="9"/>
      <c r="O13" s="11" t="s">
        <v>1</v>
      </c>
      <c r="P13" s="9">
        <f>ROUND(P12,0)</f>
        <v>7</v>
      </c>
      <c r="Q13" s="24"/>
      <c r="R13" s="9"/>
      <c r="S13" s="118"/>
      <c r="T13" s="9"/>
      <c r="U13" s="11"/>
      <c r="V13" s="9"/>
      <c r="W13" s="33"/>
      <c r="X13" s="9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</row>
    <row r="14" spans="1:42" ht="15">
      <c r="A14" s="118"/>
      <c r="B14" s="9"/>
      <c r="C14" s="11"/>
      <c r="D14" s="9"/>
      <c r="E14" s="5"/>
      <c r="F14" s="9"/>
      <c r="G14" s="118"/>
      <c r="H14" s="9"/>
      <c r="I14" s="11"/>
      <c r="J14" s="9"/>
      <c r="K14" s="16"/>
      <c r="L14" s="9"/>
      <c r="M14" s="118"/>
      <c r="N14" s="9"/>
      <c r="O14" s="11"/>
      <c r="P14" s="9"/>
      <c r="Q14" s="24"/>
      <c r="R14" s="9"/>
      <c r="S14" s="118"/>
      <c r="T14" s="9"/>
      <c r="U14" s="11" t="s">
        <v>2</v>
      </c>
      <c r="V14" s="31" t="str">
        <f>INDEX(V16:V23,V12,1)</f>
        <v>ç</v>
      </c>
      <c r="W14" s="33"/>
      <c r="X14" s="9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</row>
    <row r="15" spans="1:42" ht="15.75" thickBot="1">
      <c r="A15" s="118"/>
      <c r="B15" s="9"/>
      <c r="C15" s="11" t="s">
        <v>2</v>
      </c>
      <c r="D15" s="13">
        <f>INDEX(D17:D43,D13,1)</f>
        <v>80</v>
      </c>
      <c r="E15" s="5"/>
      <c r="F15" s="9"/>
      <c r="G15" s="118"/>
      <c r="H15" s="9"/>
      <c r="I15" s="11" t="s">
        <v>2</v>
      </c>
      <c r="J15" s="13">
        <f>INDEX(J17:J43,J13,1)</f>
        <v>50</v>
      </c>
      <c r="K15" s="16"/>
      <c r="L15" s="9"/>
      <c r="M15" s="118"/>
      <c r="N15" s="9"/>
      <c r="O15" s="11" t="s">
        <v>2</v>
      </c>
      <c r="P15" s="13">
        <f>INDEX(P17:P43,P13,1)</f>
        <v>18</v>
      </c>
      <c r="Q15" s="24"/>
      <c r="R15" s="9"/>
      <c r="S15" s="118"/>
      <c r="T15" s="9"/>
      <c r="U15" s="9"/>
      <c r="V15" s="9"/>
      <c r="W15" s="33"/>
      <c r="X15" s="9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</row>
    <row r="16" spans="1:42" ht="16.5" thickBot="1">
      <c r="A16" s="118"/>
      <c r="B16" s="9"/>
      <c r="C16" s="9"/>
      <c r="D16" s="9"/>
      <c r="E16" s="5"/>
      <c r="F16" s="9"/>
      <c r="G16" s="118"/>
      <c r="H16" s="9"/>
      <c r="I16" s="9"/>
      <c r="J16" s="9"/>
      <c r="K16" s="16"/>
      <c r="L16" s="9"/>
      <c r="M16" s="118"/>
      <c r="N16" s="9"/>
      <c r="O16" s="9"/>
      <c r="P16" s="9"/>
      <c r="Q16" s="24"/>
      <c r="R16" s="9"/>
      <c r="S16" s="118"/>
      <c r="T16" s="9"/>
      <c r="U16" s="9"/>
      <c r="V16" s="35" t="s">
        <v>13</v>
      </c>
      <c r="W16" s="34"/>
      <c r="X16" s="9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</row>
    <row r="17" spans="1:42" ht="16.5" thickBot="1">
      <c r="A17" s="118"/>
      <c r="B17" s="9"/>
      <c r="C17" s="9"/>
      <c r="D17" s="4">
        <f>D6</f>
        <v>3</v>
      </c>
      <c r="E17" s="7"/>
      <c r="F17" s="9"/>
      <c r="G17" s="118"/>
      <c r="H17" s="9"/>
      <c r="I17" s="9"/>
      <c r="J17" s="19">
        <f>J6</f>
        <v>10</v>
      </c>
      <c r="K17" s="18"/>
      <c r="L17" s="9"/>
      <c r="M17" s="118"/>
      <c r="N17" s="9"/>
      <c r="O17" s="9"/>
      <c r="P17" s="27">
        <f>P6</f>
        <v>0</v>
      </c>
      <c r="Q17" s="26"/>
      <c r="R17" s="9"/>
      <c r="S17" s="118"/>
      <c r="T17" s="9"/>
      <c r="U17" s="9"/>
      <c r="V17" s="36" t="s">
        <v>14</v>
      </c>
      <c r="W17" s="9"/>
      <c r="X17" s="9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</row>
    <row r="18" spans="1:42" ht="15.75">
      <c r="A18" s="118"/>
      <c r="B18" s="9"/>
      <c r="C18" s="9"/>
      <c r="D18" s="1">
        <f aca="true" t="shared" si="0" ref="D18:D41">$D17+$D$8</f>
        <v>14</v>
      </c>
      <c r="E18" s="9"/>
      <c r="F18" s="9"/>
      <c r="G18" s="118"/>
      <c r="H18" s="9"/>
      <c r="I18" s="9"/>
      <c r="J18" s="20">
        <f>$J17+$J$8</f>
        <v>20</v>
      </c>
      <c r="K18" s="9"/>
      <c r="L18" s="9"/>
      <c r="M18" s="118"/>
      <c r="N18" s="9"/>
      <c r="O18" s="9"/>
      <c r="P18" s="28">
        <f>$P17+$P$8</f>
        <v>3</v>
      </c>
      <c r="Q18" s="9"/>
      <c r="R18" s="9"/>
      <c r="S18" s="118"/>
      <c r="T18" s="9"/>
      <c r="U18" s="259" t="s">
        <v>90</v>
      </c>
      <c r="V18" s="36" t="s">
        <v>15</v>
      </c>
      <c r="W18" s="9"/>
      <c r="X18" s="9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</row>
    <row r="19" spans="1:42" ht="15.75">
      <c r="A19" s="118"/>
      <c r="B19" s="9"/>
      <c r="C19" s="9"/>
      <c r="D19" s="1">
        <f t="shared" si="0"/>
        <v>25</v>
      </c>
      <c r="E19" s="9"/>
      <c r="F19" s="9"/>
      <c r="G19" s="118"/>
      <c r="H19" s="9"/>
      <c r="I19" s="9"/>
      <c r="J19" s="20">
        <f aca="true" t="shared" si="1" ref="J19:J41">$J18+$J$8</f>
        <v>30</v>
      </c>
      <c r="K19" s="9"/>
      <c r="L19" s="9"/>
      <c r="M19" s="118"/>
      <c r="N19" s="9"/>
      <c r="O19" s="9"/>
      <c r="P19" s="28">
        <f aca="true" t="shared" si="2" ref="P19:P41">$P18+$P$8</f>
        <v>6</v>
      </c>
      <c r="Q19" s="9"/>
      <c r="R19" s="9"/>
      <c r="S19" s="118"/>
      <c r="T19" s="9"/>
      <c r="U19" s="259"/>
      <c r="V19" s="36" t="s">
        <v>16</v>
      </c>
      <c r="W19" s="9"/>
      <c r="X19" s="9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</row>
    <row r="20" spans="1:42" ht="15.75">
      <c r="A20" s="118"/>
      <c r="B20" s="9"/>
      <c r="C20" s="9"/>
      <c r="D20" s="1">
        <f t="shared" si="0"/>
        <v>36</v>
      </c>
      <c r="E20" s="9"/>
      <c r="F20" s="9"/>
      <c r="G20" s="118"/>
      <c r="H20" s="9"/>
      <c r="I20" s="9"/>
      <c r="J20" s="20">
        <f t="shared" si="1"/>
        <v>40</v>
      </c>
      <c r="K20" s="9"/>
      <c r="L20" s="9"/>
      <c r="M20" s="118"/>
      <c r="N20" s="9"/>
      <c r="O20" s="9"/>
      <c r="P20" s="28">
        <f t="shared" si="2"/>
        <v>9</v>
      </c>
      <c r="Q20" s="9"/>
      <c r="R20" s="9"/>
      <c r="S20" s="118"/>
      <c r="T20" s="9"/>
      <c r="U20" s="9"/>
      <c r="V20" s="36" t="s">
        <v>8</v>
      </c>
      <c r="W20" s="9"/>
      <c r="X20" s="9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</row>
    <row r="21" spans="1:42" ht="15.75">
      <c r="A21" s="118"/>
      <c r="B21" s="9"/>
      <c r="C21" s="9"/>
      <c r="D21" s="1">
        <f t="shared" si="0"/>
        <v>47</v>
      </c>
      <c r="E21" s="9"/>
      <c r="F21" s="9"/>
      <c r="G21" s="118"/>
      <c r="H21" s="9"/>
      <c r="I21" s="9"/>
      <c r="J21" s="20">
        <f t="shared" si="1"/>
        <v>50</v>
      </c>
      <c r="K21" s="9"/>
      <c r="L21" s="9"/>
      <c r="M21" s="118"/>
      <c r="N21" s="9"/>
      <c r="O21" s="9"/>
      <c r="P21" s="28">
        <f t="shared" si="2"/>
        <v>12</v>
      </c>
      <c r="Q21" s="9"/>
      <c r="R21" s="9"/>
      <c r="S21" s="118"/>
      <c r="T21" s="9"/>
      <c r="U21" s="9"/>
      <c r="V21" s="36" t="s">
        <v>9</v>
      </c>
      <c r="W21" s="9"/>
      <c r="X21" s="9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</row>
    <row r="22" spans="1:42" ht="15.75">
      <c r="A22" s="118"/>
      <c r="B22" s="9"/>
      <c r="C22" s="9"/>
      <c r="D22" s="1">
        <f t="shared" si="0"/>
        <v>58</v>
      </c>
      <c r="E22" s="9"/>
      <c r="F22" s="9"/>
      <c r="G22" s="118"/>
      <c r="H22" s="9"/>
      <c r="I22" s="9"/>
      <c r="J22" s="20">
        <f t="shared" si="1"/>
        <v>60</v>
      </c>
      <c r="K22" s="9"/>
      <c r="L22" s="9"/>
      <c r="M22" s="118"/>
      <c r="N22" s="9"/>
      <c r="O22" s="9"/>
      <c r="P22" s="28">
        <f t="shared" si="2"/>
        <v>15</v>
      </c>
      <c r="Q22" s="9"/>
      <c r="R22" s="9"/>
      <c r="S22" s="118"/>
      <c r="T22" s="9"/>
      <c r="U22" s="9"/>
      <c r="V22" s="36" t="s">
        <v>10</v>
      </c>
      <c r="W22" s="9"/>
      <c r="X22" s="9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</row>
    <row r="23" spans="1:42" ht="16.5" thickBot="1">
      <c r="A23" s="118"/>
      <c r="B23" s="9"/>
      <c r="C23" s="9"/>
      <c r="D23" s="1">
        <f t="shared" si="0"/>
        <v>69</v>
      </c>
      <c r="E23" s="9"/>
      <c r="F23" s="9"/>
      <c r="G23" s="118"/>
      <c r="H23" s="9"/>
      <c r="I23" s="9"/>
      <c r="J23" s="20">
        <f t="shared" si="1"/>
        <v>70</v>
      </c>
      <c r="K23" s="9"/>
      <c r="L23" s="9"/>
      <c r="M23" s="118"/>
      <c r="N23" s="9"/>
      <c r="O23" s="9"/>
      <c r="P23" s="28">
        <f t="shared" si="2"/>
        <v>18</v>
      </c>
      <c r="Q23" s="9"/>
      <c r="R23" s="9"/>
      <c r="S23" s="118"/>
      <c r="T23" s="9"/>
      <c r="U23" s="9"/>
      <c r="V23" s="38" t="s">
        <v>11</v>
      </c>
      <c r="W23" s="9"/>
      <c r="X23" s="9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</row>
    <row r="24" spans="1:42" ht="15.75">
      <c r="A24" s="118"/>
      <c r="B24" s="9"/>
      <c r="C24" s="9"/>
      <c r="D24" s="1">
        <f t="shared" si="0"/>
        <v>80</v>
      </c>
      <c r="E24" s="9"/>
      <c r="F24" s="9"/>
      <c r="G24" s="118"/>
      <c r="H24" s="9"/>
      <c r="I24" s="9"/>
      <c r="J24" s="20">
        <f t="shared" si="1"/>
        <v>80</v>
      </c>
      <c r="K24" s="9"/>
      <c r="L24" s="9"/>
      <c r="M24" s="118"/>
      <c r="N24" s="9"/>
      <c r="O24" s="9"/>
      <c r="P24" s="28">
        <f t="shared" si="2"/>
        <v>21</v>
      </c>
      <c r="Q24" s="9"/>
      <c r="R24" s="9"/>
      <c r="S24" s="118"/>
      <c r="T24" s="9"/>
      <c r="U24" s="9"/>
      <c r="V24" s="45"/>
      <c r="W24" s="9"/>
      <c r="X24" s="9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</row>
    <row r="25" spans="1:42" ht="15.75">
      <c r="A25" s="118"/>
      <c r="B25" s="9"/>
      <c r="C25" s="9"/>
      <c r="D25" s="1">
        <f t="shared" si="0"/>
        <v>91</v>
      </c>
      <c r="E25" s="9"/>
      <c r="F25" s="9"/>
      <c r="G25" s="118"/>
      <c r="H25" s="9"/>
      <c r="I25" s="9"/>
      <c r="J25" s="20">
        <f t="shared" si="1"/>
        <v>90</v>
      </c>
      <c r="K25" s="9"/>
      <c r="L25" s="9"/>
      <c r="M25" s="118"/>
      <c r="N25" s="9"/>
      <c r="O25" s="9"/>
      <c r="P25" s="28">
        <f t="shared" si="2"/>
        <v>24</v>
      </c>
      <c r="Q25" s="9"/>
      <c r="R25" s="9"/>
      <c r="S25" s="118"/>
      <c r="T25" s="9"/>
      <c r="U25" s="11" t="s">
        <v>24</v>
      </c>
      <c r="V25" s="10" t="s">
        <v>26</v>
      </c>
      <c r="W25" s="9"/>
      <c r="X25" s="9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</row>
    <row r="26" spans="1:42" ht="15.75">
      <c r="A26" s="118"/>
      <c r="B26" s="9"/>
      <c r="C26" s="9"/>
      <c r="D26" s="1">
        <f t="shared" si="0"/>
        <v>102</v>
      </c>
      <c r="E26" s="9"/>
      <c r="F26" s="9"/>
      <c r="G26" s="118"/>
      <c r="H26" s="9"/>
      <c r="I26" s="9"/>
      <c r="J26" s="20">
        <f t="shared" si="1"/>
        <v>100</v>
      </c>
      <c r="K26" s="9"/>
      <c r="L26" s="9"/>
      <c r="M26" s="118"/>
      <c r="N26" s="9"/>
      <c r="O26" s="9"/>
      <c r="P26" s="28">
        <f t="shared" si="2"/>
        <v>27</v>
      </c>
      <c r="Q26" s="9"/>
      <c r="R26" s="9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</row>
    <row r="27" spans="1:42" ht="16.5" thickBot="1">
      <c r="A27" s="118"/>
      <c r="B27" s="9"/>
      <c r="C27" s="9"/>
      <c r="D27" s="1">
        <f t="shared" si="0"/>
        <v>113</v>
      </c>
      <c r="E27" s="9"/>
      <c r="F27" s="9"/>
      <c r="G27" s="118"/>
      <c r="H27" s="9"/>
      <c r="I27" s="9"/>
      <c r="J27" s="20">
        <f t="shared" si="1"/>
        <v>110</v>
      </c>
      <c r="K27" s="9"/>
      <c r="L27" s="9"/>
      <c r="M27" s="118"/>
      <c r="N27" s="9"/>
      <c r="O27" s="9"/>
      <c r="P27" s="28">
        <f t="shared" si="2"/>
        <v>30</v>
      </c>
      <c r="Q27" s="9"/>
      <c r="R27" s="9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</row>
    <row r="28" spans="1:42" ht="16.5" thickBot="1">
      <c r="A28" s="118"/>
      <c r="B28" s="9"/>
      <c r="C28" s="9"/>
      <c r="D28" s="1">
        <f t="shared" si="0"/>
        <v>124</v>
      </c>
      <c r="E28" s="9"/>
      <c r="F28" s="9"/>
      <c r="G28" s="118"/>
      <c r="H28" s="9"/>
      <c r="I28" s="9"/>
      <c r="J28" s="20">
        <f t="shared" si="1"/>
        <v>120</v>
      </c>
      <c r="K28" s="9"/>
      <c r="L28" s="9"/>
      <c r="M28" s="118"/>
      <c r="N28" s="9"/>
      <c r="O28" s="9"/>
      <c r="P28" s="28">
        <f t="shared" si="2"/>
        <v>33</v>
      </c>
      <c r="Q28" s="9"/>
      <c r="R28" s="9"/>
      <c r="S28" s="118"/>
      <c r="T28" s="256" t="s">
        <v>59</v>
      </c>
      <c r="U28" s="257"/>
      <c r="V28" s="257"/>
      <c r="W28" s="257"/>
      <c r="X28" s="25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</row>
    <row r="29" spans="1:42" ht="15.75" customHeight="1">
      <c r="A29" s="118"/>
      <c r="B29" s="9"/>
      <c r="C29" s="9"/>
      <c r="D29" s="1">
        <f t="shared" si="0"/>
        <v>135</v>
      </c>
      <c r="E29" s="9"/>
      <c r="F29" s="9"/>
      <c r="G29" s="118"/>
      <c r="H29" s="9"/>
      <c r="I29" s="9"/>
      <c r="J29" s="20">
        <f t="shared" si="1"/>
        <v>130</v>
      </c>
      <c r="K29" s="9"/>
      <c r="L29" s="9"/>
      <c r="M29" s="118"/>
      <c r="N29" s="9"/>
      <c r="O29" s="9"/>
      <c r="P29" s="28">
        <f t="shared" si="2"/>
        <v>36</v>
      </c>
      <c r="Q29" s="9"/>
      <c r="R29" s="9"/>
      <c r="S29" s="118"/>
      <c r="T29" s="9"/>
      <c r="U29" s="240" t="s">
        <v>22</v>
      </c>
      <c r="V29" s="240"/>
      <c r="W29" s="240"/>
      <c r="X29" s="9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</row>
    <row r="30" spans="1:42" ht="15.75">
      <c r="A30" s="118"/>
      <c r="B30" s="9"/>
      <c r="C30" s="9"/>
      <c r="D30" s="1">
        <f t="shared" si="0"/>
        <v>146</v>
      </c>
      <c r="E30" s="9"/>
      <c r="F30" s="9"/>
      <c r="G30" s="118"/>
      <c r="H30" s="9"/>
      <c r="I30" s="9"/>
      <c r="J30" s="20">
        <f t="shared" si="1"/>
        <v>140</v>
      </c>
      <c r="K30" s="9"/>
      <c r="L30" s="9"/>
      <c r="M30" s="118"/>
      <c r="N30" s="9"/>
      <c r="O30" s="9"/>
      <c r="P30" s="28">
        <f t="shared" si="2"/>
        <v>39</v>
      </c>
      <c r="Q30" s="9"/>
      <c r="R30" s="9"/>
      <c r="S30" s="118"/>
      <c r="T30" s="9"/>
      <c r="U30" s="240"/>
      <c r="V30" s="240"/>
      <c r="W30" s="240"/>
      <c r="X30" s="9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</row>
    <row r="31" spans="1:42" ht="15.75">
      <c r="A31" s="118"/>
      <c r="B31" s="9"/>
      <c r="C31" s="267" t="s">
        <v>89</v>
      </c>
      <c r="D31" s="1">
        <f t="shared" si="0"/>
        <v>157</v>
      </c>
      <c r="E31" s="9"/>
      <c r="F31" s="9"/>
      <c r="G31" s="118"/>
      <c r="H31" s="9"/>
      <c r="I31" s="267" t="s">
        <v>92</v>
      </c>
      <c r="J31" s="20">
        <f t="shared" si="1"/>
        <v>150</v>
      </c>
      <c r="K31" s="9"/>
      <c r="L31" s="9"/>
      <c r="M31" s="118"/>
      <c r="N31" s="9"/>
      <c r="O31" s="267" t="s">
        <v>93</v>
      </c>
      <c r="P31" s="28">
        <f>$P30+$P$8</f>
        <v>42</v>
      </c>
      <c r="Q31" s="9"/>
      <c r="R31" s="9"/>
      <c r="S31" s="118"/>
      <c r="T31" s="9"/>
      <c r="U31" s="240"/>
      <c r="V31" s="240"/>
      <c r="W31" s="240"/>
      <c r="X31" s="9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</row>
    <row r="32" spans="1:42" ht="16.5" thickBot="1">
      <c r="A32" s="118"/>
      <c r="B32" s="9"/>
      <c r="C32" s="267"/>
      <c r="D32" s="1">
        <f t="shared" si="0"/>
        <v>168</v>
      </c>
      <c r="E32" s="9"/>
      <c r="F32" s="9"/>
      <c r="G32" s="118"/>
      <c r="H32" s="9"/>
      <c r="I32" s="267"/>
      <c r="J32" s="20">
        <f t="shared" si="1"/>
        <v>160</v>
      </c>
      <c r="K32" s="9"/>
      <c r="L32" s="9"/>
      <c r="M32" s="118"/>
      <c r="N32" s="9"/>
      <c r="O32" s="267"/>
      <c r="P32" s="28">
        <f t="shared" si="2"/>
        <v>45</v>
      </c>
      <c r="Q32" s="9"/>
      <c r="R32" s="9"/>
      <c r="S32" s="118"/>
      <c r="T32" s="9"/>
      <c r="U32" s="9"/>
      <c r="V32" s="9"/>
      <c r="W32" s="9"/>
      <c r="X32" s="9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</row>
    <row r="33" spans="1:42" ht="16.5" thickBot="1">
      <c r="A33" s="118"/>
      <c r="B33" s="9"/>
      <c r="C33" s="259" t="s">
        <v>90</v>
      </c>
      <c r="D33" s="1">
        <f t="shared" si="0"/>
        <v>179</v>
      </c>
      <c r="E33" s="9"/>
      <c r="F33" s="9"/>
      <c r="G33" s="118"/>
      <c r="H33" s="9"/>
      <c r="I33" s="9"/>
      <c r="J33" s="20">
        <f t="shared" si="1"/>
        <v>170</v>
      </c>
      <c r="K33" s="9"/>
      <c r="L33" s="9"/>
      <c r="M33" s="118"/>
      <c r="N33" s="9"/>
      <c r="O33" s="9"/>
      <c r="P33" s="28">
        <f t="shared" si="2"/>
        <v>48</v>
      </c>
      <c r="Q33" s="9"/>
      <c r="R33" s="9"/>
      <c r="S33" s="118"/>
      <c r="T33" s="9"/>
      <c r="U33" s="11" t="s">
        <v>3</v>
      </c>
      <c r="V33" s="40">
        <v>4</v>
      </c>
      <c r="W33" s="41"/>
      <c r="X33" s="9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</row>
    <row r="34" spans="1:42" ht="15.75">
      <c r="A34" s="118"/>
      <c r="B34" s="9"/>
      <c r="C34" s="259"/>
      <c r="D34" s="1">
        <f t="shared" si="0"/>
        <v>190</v>
      </c>
      <c r="E34" s="9"/>
      <c r="F34" s="9"/>
      <c r="G34" s="118"/>
      <c r="H34" s="9"/>
      <c r="I34" s="9"/>
      <c r="J34" s="20">
        <f t="shared" si="1"/>
        <v>180</v>
      </c>
      <c r="K34" s="9"/>
      <c r="L34" s="9"/>
      <c r="M34" s="118"/>
      <c r="N34" s="9"/>
      <c r="O34" s="9"/>
      <c r="P34" s="28">
        <f t="shared" si="2"/>
        <v>51</v>
      </c>
      <c r="Q34" s="9"/>
      <c r="R34" s="9"/>
      <c r="S34" s="118"/>
      <c r="T34" s="9"/>
      <c r="U34" s="12">
        <f>IF(V33&lt;2,"longueur trop petite",IF(V33&gt;4,"longueur trop forte",""))</f>
      </c>
      <c r="V34" s="9"/>
      <c r="W34" s="42"/>
      <c r="X34" s="9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</row>
    <row r="35" spans="1:42" ht="15.75">
      <c r="A35" s="118"/>
      <c r="B35" s="9"/>
      <c r="C35" s="9"/>
      <c r="D35" s="1">
        <f t="shared" si="0"/>
        <v>201</v>
      </c>
      <c r="E35" s="9"/>
      <c r="F35" s="9"/>
      <c r="G35" s="118"/>
      <c r="H35" s="9"/>
      <c r="I35" s="9"/>
      <c r="J35" s="20">
        <f t="shared" si="1"/>
        <v>190</v>
      </c>
      <c r="K35" s="9"/>
      <c r="L35" s="9"/>
      <c r="M35" s="118"/>
      <c r="N35" s="9"/>
      <c r="O35" s="9"/>
      <c r="P35" s="28">
        <f t="shared" si="2"/>
        <v>54</v>
      </c>
      <c r="Q35" s="9"/>
      <c r="R35" s="9"/>
      <c r="S35" s="118"/>
      <c r="T35" s="9"/>
      <c r="U35" s="11" t="s">
        <v>0</v>
      </c>
      <c r="V35" s="9">
        <f ca="1">(V33-1)*RAND()+1</f>
        <v>2.630230054749231</v>
      </c>
      <c r="W35" s="42"/>
      <c r="X35" s="9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</row>
    <row r="36" spans="1:42" ht="18.75" customHeight="1">
      <c r="A36" s="118"/>
      <c r="B36" s="9"/>
      <c r="C36" s="109" t="s">
        <v>91</v>
      </c>
      <c r="D36" s="1">
        <f t="shared" si="0"/>
        <v>212</v>
      </c>
      <c r="E36" s="9"/>
      <c r="F36" s="9"/>
      <c r="G36" s="118"/>
      <c r="H36" s="9"/>
      <c r="I36" s="259" t="s">
        <v>94</v>
      </c>
      <c r="J36" s="20">
        <f t="shared" si="1"/>
        <v>200</v>
      </c>
      <c r="K36" s="9"/>
      <c r="L36" s="9"/>
      <c r="M36" s="118"/>
      <c r="N36" s="9"/>
      <c r="O36" s="259" t="s">
        <v>95</v>
      </c>
      <c r="P36" s="28">
        <f t="shared" si="2"/>
        <v>57</v>
      </c>
      <c r="Q36" s="9"/>
      <c r="R36" s="9"/>
      <c r="S36" s="118"/>
      <c r="T36" s="9"/>
      <c r="U36" s="11" t="s">
        <v>1</v>
      </c>
      <c r="V36" s="9">
        <f>ROUND(V35,0)</f>
        <v>3</v>
      </c>
      <c r="W36" s="42"/>
      <c r="X36" s="9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</row>
    <row r="37" spans="1:42" ht="15.75">
      <c r="A37" s="118"/>
      <c r="B37" s="9"/>
      <c r="C37" s="108"/>
      <c r="D37" s="1">
        <f t="shared" si="0"/>
        <v>223</v>
      </c>
      <c r="E37" s="9"/>
      <c r="F37" s="9"/>
      <c r="G37" s="118"/>
      <c r="H37" s="9"/>
      <c r="I37" s="259"/>
      <c r="J37" s="20">
        <f t="shared" si="1"/>
        <v>210</v>
      </c>
      <c r="K37" s="9"/>
      <c r="L37" s="9"/>
      <c r="M37" s="118"/>
      <c r="N37" s="9"/>
      <c r="O37" s="259"/>
      <c r="P37" s="28">
        <f t="shared" si="2"/>
        <v>60</v>
      </c>
      <c r="Q37" s="9"/>
      <c r="R37" s="9"/>
      <c r="S37" s="118"/>
      <c r="T37" s="9"/>
      <c r="U37" s="11"/>
      <c r="V37" s="9"/>
      <c r="W37" s="42"/>
      <c r="X37" s="9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</row>
    <row r="38" spans="1:42" ht="15.75">
      <c r="A38" s="118"/>
      <c r="B38" s="9"/>
      <c r="C38" s="9"/>
      <c r="D38" s="1">
        <f t="shared" si="0"/>
        <v>234</v>
      </c>
      <c r="E38" s="9"/>
      <c r="F38" s="9"/>
      <c r="G38" s="118"/>
      <c r="H38" s="9"/>
      <c r="I38" s="9"/>
      <c r="J38" s="20">
        <f t="shared" si="1"/>
        <v>220</v>
      </c>
      <c r="K38" s="9"/>
      <c r="L38" s="9"/>
      <c r="M38" s="118"/>
      <c r="N38" s="9"/>
      <c r="O38" s="9"/>
      <c r="P38" s="28">
        <f t="shared" si="2"/>
        <v>63</v>
      </c>
      <c r="Q38" s="9"/>
      <c r="R38" s="9"/>
      <c r="S38" s="118"/>
      <c r="T38" s="9"/>
      <c r="U38" s="11" t="s">
        <v>2</v>
      </c>
      <c r="V38" s="49" t="str">
        <f>INDEX(V42:V45,V36,1)</f>
        <v>¸</v>
      </c>
      <c r="W38" s="42"/>
      <c r="X38" s="9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</row>
    <row r="39" spans="1:42" ht="15.75">
      <c r="A39" s="118"/>
      <c r="B39" s="9"/>
      <c r="C39" s="9"/>
      <c r="D39" s="1">
        <f t="shared" si="0"/>
        <v>245</v>
      </c>
      <c r="E39" s="9"/>
      <c r="F39" s="9"/>
      <c r="G39" s="118"/>
      <c r="H39" s="9"/>
      <c r="I39" s="9"/>
      <c r="J39" s="20">
        <f t="shared" si="1"/>
        <v>230</v>
      </c>
      <c r="K39" s="9"/>
      <c r="L39" s="9"/>
      <c r="M39" s="118"/>
      <c r="N39" s="9"/>
      <c r="O39" s="9"/>
      <c r="P39" s="28">
        <f t="shared" si="2"/>
        <v>66</v>
      </c>
      <c r="Q39" s="9"/>
      <c r="R39" s="9"/>
      <c r="S39" s="118"/>
      <c r="T39" s="9"/>
      <c r="U39" s="9"/>
      <c r="V39" s="9"/>
      <c r="W39" s="42"/>
      <c r="X39" s="9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</row>
    <row r="40" spans="1:42" ht="15.75">
      <c r="A40" s="118"/>
      <c r="B40" s="9"/>
      <c r="C40" s="9"/>
      <c r="D40" s="1">
        <f t="shared" si="0"/>
        <v>256</v>
      </c>
      <c r="E40" s="9"/>
      <c r="F40" s="9"/>
      <c r="G40" s="118"/>
      <c r="H40" s="9"/>
      <c r="I40" s="9"/>
      <c r="J40" s="20">
        <f t="shared" si="1"/>
        <v>240</v>
      </c>
      <c r="K40" s="9"/>
      <c r="L40" s="9"/>
      <c r="M40" s="118"/>
      <c r="N40" s="9"/>
      <c r="O40" s="9"/>
      <c r="P40" s="28">
        <f t="shared" si="2"/>
        <v>69</v>
      </c>
      <c r="Q40" s="9"/>
      <c r="R40" s="9"/>
      <c r="S40" s="118"/>
      <c r="T40" s="9"/>
      <c r="U40" s="9"/>
      <c r="V40" s="45"/>
      <c r="W40" s="42"/>
      <c r="X40" s="9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</row>
    <row r="41" spans="1:42" ht="30.75" customHeight="1" thickBot="1">
      <c r="A41" s="118"/>
      <c r="B41" s="9"/>
      <c r="C41" s="9"/>
      <c r="D41" s="2">
        <f t="shared" si="0"/>
        <v>267</v>
      </c>
      <c r="E41" s="9"/>
      <c r="F41" s="9"/>
      <c r="G41" s="118"/>
      <c r="H41" s="9"/>
      <c r="I41" s="9"/>
      <c r="J41" s="21">
        <f t="shared" si="1"/>
        <v>250</v>
      </c>
      <c r="K41" s="9"/>
      <c r="L41" s="9"/>
      <c r="M41" s="118"/>
      <c r="N41" s="9"/>
      <c r="O41" s="9"/>
      <c r="P41" s="29">
        <f t="shared" si="2"/>
        <v>72</v>
      </c>
      <c r="Q41" s="9"/>
      <c r="R41" s="9"/>
      <c r="S41" s="118"/>
      <c r="T41" s="9"/>
      <c r="U41" s="270" t="s">
        <v>91</v>
      </c>
      <c r="V41" s="44"/>
      <c r="W41" s="43"/>
      <c r="X41" s="9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</row>
    <row r="42" spans="1:42" ht="6" customHeight="1" thickBot="1">
      <c r="A42" s="118"/>
      <c r="B42" s="9"/>
      <c r="C42" s="9"/>
      <c r="D42" s="10"/>
      <c r="E42" s="9"/>
      <c r="F42" s="9"/>
      <c r="G42" s="118"/>
      <c r="H42" s="9"/>
      <c r="I42" s="9"/>
      <c r="J42" s="10"/>
      <c r="K42" s="9"/>
      <c r="L42" s="9"/>
      <c r="M42" s="118"/>
      <c r="N42" s="9"/>
      <c r="O42" s="9"/>
      <c r="P42" s="10"/>
      <c r="Q42" s="9"/>
      <c r="R42" s="9"/>
      <c r="S42" s="118"/>
      <c r="T42" s="9"/>
      <c r="U42" s="259"/>
      <c r="V42" s="46" t="s">
        <v>18</v>
      </c>
      <c r="W42" s="39"/>
      <c r="X42" s="9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</row>
    <row r="43" spans="1:42" ht="16.5" thickBo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9"/>
      <c r="U43" s="9"/>
      <c r="V43" s="47" t="s">
        <v>19</v>
      </c>
      <c r="W43" s="9"/>
      <c r="X43" s="9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</row>
    <row r="44" spans="1:42" ht="16.5" thickBot="1">
      <c r="A44" s="118"/>
      <c r="B44" s="241" t="s">
        <v>38</v>
      </c>
      <c r="C44" s="242"/>
      <c r="D44" s="242"/>
      <c r="E44" s="242"/>
      <c r="F44" s="243"/>
      <c r="G44" s="121"/>
      <c r="H44" s="244" t="s">
        <v>39</v>
      </c>
      <c r="I44" s="245"/>
      <c r="J44" s="245"/>
      <c r="K44" s="245"/>
      <c r="L44" s="246"/>
      <c r="M44" s="121"/>
      <c r="N44" s="250" t="s">
        <v>40</v>
      </c>
      <c r="O44" s="251"/>
      <c r="P44" s="251"/>
      <c r="Q44" s="251"/>
      <c r="R44" s="252"/>
      <c r="S44" s="118"/>
      <c r="T44" s="9"/>
      <c r="U44" s="9"/>
      <c r="V44" s="47" t="s">
        <v>20</v>
      </c>
      <c r="W44" s="9"/>
      <c r="X44" s="9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</row>
    <row r="45" spans="1:42" ht="16.5" thickBot="1">
      <c r="A45" s="118"/>
      <c r="B45" s="9"/>
      <c r="C45" s="240" t="s">
        <v>27</v>
      </c>
      <c r="D45" s="240"/>
      <c r="E45" s="240"/>
      <c r="F45" s="9"/>
      <c r="G45" s="118"/>
      <c r="H45" s="9"/>
      <c r="I45" s="240" t="s">
        <v>27</v>
      </c>
      <c r="J45" s="240"/>
      <c r="K45" s="240"/>
      <c r="L45" s="9"/>
      <c r="M45" s="118"/>
      <c r="N45" s="9"/>
      <c r="O45" s="240" t="s">
        <v>27</v>
      </c>
      <c r="P45" s="240"/>
      <c r="Q45" s="240"/>
      <c r="R45" s="9"/>
      <c r="S45" s="118"/>
      <c r="T45" s="9"/>
      <c r="U45" s="9"/>
      <c r="V45" s="48" t="s">
        <v>21</v>
      </c>
      <c r="W45" s="9"/>
      <c r="X45" s="9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</row>
    <row r="46" spans="1:42" ht="15.75">
      <c r="A46" s="118"/>
      <c r="B46" s="9"/>
      <c r="C46" s="240"/>
      <c r="D46" s="240"/>
      <c r="E46" s="240"/>
      <c r="F46" s="9"/>
      <c r="G46" s="118"/>
      <c r="H46" s="9"/>
      <c r="I46" s="240"/>
      <c r="J46" s="240"/>
      <c r="K46" s="240"/>
      <c r="L46" s="9"/>
      <c r="M46" s="118"/>
      <c r="N46" s="9"/>
      <c r="O46" s="240"/>
      <c r="P46" s="240"/>
      <c r="Q46" s="240"/>
      <c r="R46" s="9"/>
      <c r="S46" s="118"/>
      <c r="T46" s="9"/>
      <c r="U46" s="9"/>
      <c r="V46" s="45"/>
      <c r="W46" s="9"/>
      <c r="X46" s="9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</row>
    <row r="47" spans="1:42" ht="15.75">
      <c r="A47" s="118"/>
      <c r="B47" s="9"/>
      <c r="C47" s="240"/>
      <c r="D47" s="240"/>
      <c r="E47" s="240"/>
      <c r="F47" s="9"/>
      <c r="G47" s="118"/>
      <c r="H47" s="9"/>
      <c r="I47" s="240"/>
      <c r="J47" s="240"/>
      <c r="K47" s="240"/>
      <c r="L47" s="9"/>
      <c r="M47" s="118"/>
      <c r="N47" s="9"/>
      <c r="O47" s="240"/>
      <c r="P47" s="240"/>
      <c r="Q47" s="240"/>
      <c r="R47" s="9"/>
      <c r="S47" s="118"/>
      <c r="T47" s="9"/>
      <c r="U47" s="11" t="s">
        <v>24</v>
      </c>
      <c r="V47" s="10" t="s">
        <v>25</v>
      </c>
      <c r="W47" s="9"/>
      <c r="X47" s="9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</row>
    <row r="48" spans="1:42" ht="15.75" thickBot="1">
      <c r="A48" s="118"/>
      <c r="B48" s="9"/>
      <c r="C48" s="9"/>
      <c r="D48" s="9"/>
      <c r="E48" s="9"/>
      <c r="F48" s="9"/>
      <c r="G48" s="118"/>
      <c r="H48" s="9"/>
      <c r="I48" s="9"/>
      <c r="J48" s="9"/>
      <c r="K48" s="9"/>
      <c r="L48" s="9"/>
      <c r="M48" s="118"/>
      <c r="N48" s="9"/>
      <c r="O48" s="9"/>
      <c r="P48" s="9"/>
      <c r="Q48" s="9"/>
      <c r="R48" s="9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</row>
    <row r="49" spans="1:42" ht="16.5" thickBot="1">
      <c r="A49" s="118"/>
      <c r="B49" s="9"/>
      <c r="C49" s="11" t="s">
        <v>3</v>
      </c>
      <c r="D49" s="51">
        <v>9</v>
      </c>
      <c r="E49" s="52"/>
      <c r="F49" s="9"/>
      <c r="G49" s="118"/>
      <c r="H49" s="9"/>
      <c r="I49" s="11" t="s">
        <v>3</v>
      </c>
      <c r="J49" s="51">
        <v>6</v>
      </c>
      <c r="K49" s="52"/>
      <c r="L49" s="9"/>
      <c r="M49" s="118"/>
      <c r="N49" s="9"/>
      <c r="O49" s="11" t="s">
        <v>3</v>
      </c>
      <c r="P49" s="51">
        <v>6</v>
      </c>
      <c r="Q49" s="52"/>
      <c r="R49" s="9"/>
      <c r="S49" s="118"/>
      <c r="T49" s="256" t="s">
        <v>60</v>
      </c>
      <c r="U49" s="257"/>
      <c r="V49" s="257"/>
      <c r="W49" s="257"/>
      <c r="X49" s="25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</row>
    <row r="50" spans="1:42" ht="15">
      <c r="A50" s="118"/>
      <c r="B50" s="9"/>
      <c r="C50" s="12">
        <f>IF(D49&lt;6,"longueur trop petite",IF(D49&gt;9,"longueur trop forte",""))</f>
      </c>
      <c r="D50" s="9"/>
      <c r="E50" s="54"/>
      <c r="F50" s="9"/>
      <c r="G50" s="118"/>
      <c r="H50" s="9"/>
      <c r="I50" s="12">
        <f>IF(J49&lt;6,"longueur trop petite",IF(J49&gt;9,"longueur trop forte",""))</f>
      </c>
      <c r="J50" s="9"/>
      <c r="K50" s="54"/>
      <c r="L50" s="9"/>
      <c r="M50" s="118"/>
      <c r="N50" s="9"/>
      <c r="O50" s="12">
        <f>IF(P49&lt;6,"longueur trop petite",IF(P49&gt;9,"longueur trop forte",""))</f>
      </c>
      <c r="P50" s="9"/>
      <c r="Q50" s="54"/>
      <c r="R50" s="9"/>
      <c r="S50" s="118"/>
      <c r="T50" s="9"/>
      <c r="U50" s="240" t="s">
        <v>22</v>
      </c>
      <c r="V50" s="240"/>
      <c r="W50" s="240"/>
      <c r="X50" s="9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</row>
    <row r="51" spans="1:42" ht="15">
      <c r="A51" s="118"/>
      <c r="B51" s="9"/>
      <c r="C51" s="11" t="s">
        <v>0</v>
      </c>
      <c r="D51" s="9">
        <f ca="1">(D49-1)*RAND()+1</f>
        <v>7.54294822961694</v>
      </c>
      <c r="E51" s="54"/>
      <c r="F51" s="9"/>
      <c r="G51" s="118"/>
      <c r="H51" s="9"/>
      <c r="I51" s="11" t="s">
        <v>0</v>
      </c>
      <c r="J51" s="9">
        <f ca="1">(J49-1)*RAND()+1</f>
        <v>1.1788154504556738</v>
      </c>
      <c r="K51" s="54"/>
      <c r="L51" s="9"/>
      <c r="M51" s="118"/>
      <c r="N51" s="9"/>
      <c r="O51" s="11" t="s">
        <v>0</v>
      </c>
      <c r="P51" s="9">
        <f ca="1">(P49-1)*RAND()+1</f>
        <v>3.2624033335780034</v>
      </c>
      <c r="Q51" s="54"/>
      <c r="R51" s="9"/>
      <c r="S51" s="118"/>
      <c r="T51" s="9"/>
      <c r="U51" s="240"/>
      <c r="V51" s="240"/>
      <c r="W51" s="240"/>
      <c r="X51" s="9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</row>
    <row r="52" spans="1:42" ht="15">
      <c r="A52" s="118"/>
      <c r="B52" s="9"/>
      <c r="C52" s="11" t="s">
        <v>1</v>
      </c>
      <c r="D52" s="9">
        <f>ROUND(D51,0)</f>
        <v>8</v>
      </c>
      <c r="E52" s="54"/>
      <c r="F52" s="9"/>
      <c r="G52" s="118"/>
      <c r="H52" s="9"/>
      <c r="I52" s="11" t="s">
        <v>1</v>
      </c>
      <c r="J52" s="9">
        <f>ROUND(J51,0)</f>
        <v>1</v>
      </c>
      <c r="K52" s="54"/>
      <c r="L52" s="9"/>
      <c r="M52" s="118"/>
      <c r="N52" s="9"/>
      <c r="O52" s="11" t="s">
        <v>1</v>
      </c>
      <c r="P52" s="9">
        <f>ROUND(P51,0)</f>
        <v>3</v>
      </c>
      <c r="Q52" s="54"/>
      <c r="R52" s="9"/>
      <c r="S52" s="118"/>
      <c r="T52" s="9"/>
      <c r="U52" s="240"/>
      <c r="V52" s="240"/>
      <c r="W52" s="240"/>
      <c r="X52" s="9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</row>
    <row r="53" spans="1:42" ht="15.75" thickBot="1">
      <c r="A53" s="118"/>
      <c r="B53" s="9"/>
      <c r="C53" s="11"/>
      <c r="D53" s="9"/>
      <c r="E53" s="54"/>
      <c r="F53" s="9"/>
      <c r="G53" s="118"/>
      <c r="H53" s="9"/>
      <c r="I53" s="11"/>
      <c r="J53" s="9"/>
      <c r="K53" s="54"/>
      <c r="L53" s="9"/>
      <c r="M53" s="118"/>
      <c r="N53" s="9"/>
      <c r="O53" s="11"/>
      <c r="P53" s="9"/>
      <c r="Q53" s="54"/>
      <c r="R53" s="9"/>
      <c r="S53" s="118"/>
      <c r="T53" s="9"/>
      <c r="U53" s="9"/>
      <c r="V53" s="9"/>
      <c r="W53" s="9"/>
      <c r="X53" s="9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</row>
    <row r="54" spans="1:42" ht="27.75" customHeight="1" thickBot="1">
      <c r="A54" s="118"/>
      <c r="B54" s="9"/>
      <c r="C54" s="11" t="s">
        <v>2</v>
      </c>
      <c r="D54" s="59" t="str">
        <f>INDEX(D58:D66,D52,1)</f>
        <v>H</v>
      </c>
      <c r="E54" s="54"/>
      <c r="F54" s="9"/>
      <c r="G54" s="118"/>
      <c r="H54" s="9"/>
      <c r="I54" s="11" t="s">
        <v>2</v>
      </c>
      <c r="J54" s="59" t="str">
        <f>INDEX(J58:J66,J52,1)</f>
        <v>A</v>
      </c>
      <c r="K54" s="54"/>
      <c r="L54" s="9"/>
      <c r="M54" s="118"/>
      <c r="N54" s="9"/>
      <c r="O54" s="11" t="s">
        <v>2</v>
      </c>
      <c r="P54" s="59" t="str">
        <f>INDEX(P58:P66,P52,1)</f>
        <v>C</v>
      </c>
      <c r="Q54" s="54"/>
      <c r="R54" s="9"/>
      <c r="S54" s="118"/>
      <c r="T54" s="9"/>
      <c r="U54" s="11" t="s">
        <v>3</v>
      </c>
      <c r="V54" s="40">
        <v>4</v>
      </c>
      <c r="W54" s="41"/>
      <c r="X54" s="9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</row>
    <row r="55" spans="1:42" ht="15">
      <c r="A55" s="118"/>
      <c r="B55" s="9"/>
      <c r="C55" s="9"/>
      <c r="D55" s="9"/>
      <c r="E55" s="54"/>
      <c r="F55" s="9"/>
      <c r="G55" s="118"/>
      <c r="H55" s="9"/>
      <c r="I55" s="9"/>
      <c r="J55" s="9"/>
      <c r="K55" s="54"/>
      <c r="L55" s="9"/>
      <c r="M55" s="118"/>
      <c r="N55" s="9"/>
      <c r="O55" s="9"/>
      <c r="P55" s="9"/>
      <c r="Q55" s="54"/>
      <c r="R55" s="9"/>
      <c r="S55" s="118"/>
      <c r="T55" s="9"/>
      <c r="U55" s="12">
        <f>IF(V54&lt;2,"longueur trop petite",IF(V54&gt;4,"longueur trop forte",""))</f>
      </c>
      <c r="V55" s="9"/>
      <c r="W55" s="42"/>
      <c r="X55" s="9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</row>
    <row r="56" spans="1:42" ht="15.75">
      <c r="A56" s="118"/>
      <c r="B56" s="9"/>
      <c r="C56" s="9"/>
      <c r="D56" s="45"/>
      <c r="E56" s="54"/>
      <c r="F56" s="9"/>
      <c r="G56" s="118"/>
      <c r="H56" s="9"/>
      <c r="I56" s="9"/>
      <c r="J56" s="45"/>
      <c r="K56" s="54"/>
      <c r="L56" s="9"/>
      <c r="M56" s="118"/>
      <c r="N56" s="9"/>
      <c r="O56" s="9"/>
      <c r="P56" s="45"/>
      <c r="Q56" s="54"/>
      <c r="R56" s="9"/>
      <c r="S56" s="118"/>
      <c r="T56" s="9"/>
      <c r="U56" s="11" t="s">
        <v>0</v>
      </c>
      <c r="V56" s="9">
        <f ca="1">(V54-1)*RAND()+1</f>
        <v>3.446049723350286</v>
      </c>
      <c r="W56" s="42"/>
      <c r="X56" s="9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</row>
    <row r="57" spans="1:42" ht="16.5" thickBot="1">
      <c r="A57" s="118"/>
      <c r="B57" s="9"/>
      <c r="C57" s="9"/>
      <c r="D57" s="44"/>
      <c r="E57" s="55"/>
      <c r="F57" s="9"/>
      <c r="G57" s="118"/>
      <c r="H57" s="9"/>
      <c r="I57" s="9"/>
      <c r="J57" s="44"/>
      <c r="K57" s="55"/>
      <c r="L57" s="9"/>
      <c r="M57" s="118"/>
      <c r="N57" s="9"/>
      <c r="O57" s="9"/>
      <c r="P57" s="44"/>
      <c r="Q57" s="55"/>
      <c r="R57" s="9"/>
      <c r="S57" s="118"/>
      <c r="T57" s="9"/>
      <c r="U57" s="11" t="s">
        <v>1</v>
      </c>
      <c r="V57" s="9">
        <f>ROUND(V56,0)</f>
        <v>3</v>
      </c>
      <c r="W57" s="42"/>
      <c r="X57" s="9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</row>
    <row r="58" spans="1:42" ht="20.25" thickBot="1">
      <c r="A58" s="118"/>
      <c r="B58" s="9"/>
      <c r="C58" s="9"/>
      <c r="D58" s="56" t="s">
        <v>28</v>
      </c>
      <c r="E58" s="53"/>
      <c r="F58" s="9"/>
      <c r="G58" s="118"/>
      <c r="H58" s="9"/>
      <c r="I58" s="9"/>
      <c r="J58" s="56" t="s">
        <v>28</v>
      </c>
      <c r="K58" s="53"/>
      <c r="L58" s="9"/>
      <c r="M58" s="118"/>
      <c r="N58" s="9"/>
      <c r="O58" s="9"/>
      <c r="P58" s="56" t="s">
        <v>28</v>
      </c>
      <c r="Q58" s="53"/>
      <c r="R58" s="9"/>
      <c r="S58" s="118"/>
      <c r="T58" s="9"/>
      <c r="U58" s="11"/>
      <c r="V58" s="9"/>
      <c r="W58" s="42"/>
      <c r="X58" s="9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</row>
    <row r="59" spans="1:42" ht="20.25" thickTop="1">
      <c r="A59" s="118"/>
      <c r="B59" s="9"/>
      <c r="C59" s="9"/>
      <c r="D59" s="57" t="s">
        <v>29</v>
      </c>
      <c r="E59" s="9"/>
      <c r="F59" s="9"/>
      <c r="G59" s="118"/>
      <c r="H59" s="9"/>
      <c r="I59" s="9"/>
      <c r="J59" s="57" t="s">
        <v>29</v>
      </c>
      <c r="K59" s="9"/>
      <c r="L59" s="9"/>
      <c r="M59" s="118"/>
      <c r="N59" s="9"/>
      <c r="O59" s="9"/>
      <c r="P59" s="57" t="s">
        <v>29</v>
      </c>
      <c r="Q59" s="9"/>
      <c r="R59" s="9"/>
      <c r="S59" s="118"/>
      <c r="T59" s="9"/>
      <c r="U59" s="11" t="s">
        <v>2</v>
      </c>
      <c r="V59" s="49" t="str">
        <f>INDEX(V63:V66,V57,1)</f>
        <v>¸</v>
      </c>
      <c r="W59" s="42"/>
      <c r="X59" s="9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</row>
    <row r="60" spans="1:42" ht="19.5">
      <c r="A60" s="118"/>
      <c r="B60" s="9"/>
      <c r="C60" s="9"/>
      <c r="D60" s="57" t="s">
        <v>30</v>
      </c>
      <c r="E60" s="9"/>
      <c r="F60" s="9"/>
      <c r="G60" s="118"/>
      <c r="H60" s="9"/>
      <c r="I60" s="9"/>
      <c r="J60" s="57" t="s">
        <v>30</v>
      </c>
      <c r="K60" s="9"/>
      <c r="L60" s="9"/>
      <c r="M60" s="118"/>
      <c r="N60" s="9"/>
      <c r="O60" s="9"/>
      <c r="P60" s="57" t="s">
        <v>30</v>
      </c>
      <c r="Q60" s="9"/>
      <c r="R60" s="9"/>
      <c r="S60" s="118"/>
      <c r="T60" s="9"/>
      <c r="U60" s="9"/>
      <c r="V60" s="9"/>
      <c r="W60" s="42"/>
      <c r="X60" s="9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</row>
    <row r="61" spans="1:42" ht="19.5">
      <c r="A61" s="118"/>
      <c r="B61" s="9"/>
      <c r="C61" s="271" t="s">
        <v>96</v>
      </c>
      <c r="D61" s="57" t="s">
        <v>31</v>
      </c>
      <c r="E61" s="9"/>
      <c r="F61" s="9"/>
      <c r="G61" s="118"/>
      <c r="H61" s="9"/>
      <c r="I61" s="271" t="s">
        <v>102</v>
      </c>
      <c r="J61" s="57" t="s">
        <v>31</v>
      </c>
      <c r="K61" s="9"/>
      <c r="L61" s="9"/>
      <c r="M61" s="118"/>
      <c r="N61" s="9"/>
      <c r="O61" s="262" t="s">
        <v>105</v>
      </c>
      <c r="P61" s="57" t="s">
        <v>31</v>
      </c>
      <c r="Q61" s="9"/>
      <c r="R61" s="9"/>
      <c r="S61" s="118"/>
      <c r="T61" s="9"/>
      <c r="U61" s="270" t="s">
        <v>94</v>
      </c>
      <c r="V61" s="112"/>
      <c r="W61" s="42"/>
      <c r="X61" s="9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</row>
    <row r="62" spans="1:42" ht="20.25" thickBot="1">
      <c r="A62" s="118"/>
      <c r="B62" s="9"/>
      <c r="C62" s="272"/>
      <c r="D62" s="57" t="s">
        <v>32</v>
      </c>
      <c r="E62" s="9"/>
      <c r="F62" s="9"/>
      <c r="G62" s="118"/>
      <c r="H62" s="9"/>
      <c r="I62" s="272"/>
      <c r="J62" s="57" t="s">
        <v>32</v>
      </c>
      <c r="K62" s="9"/>
      <c r="L62" s="9"/>
      <c r="M62" s="118"/>
      <c r="N62" s="9"/>
      <c r="O62" s="263"/>
      <c r="P62" s="57" t="s">
        <v>32</v>
      </c>
      <c r="Q62" s="9"/>
      <c r="R62" s="9"/>
      <c r="S62" s="118"/>
      <c r="T62" s="9"/>
      <c r="U62" s="270"/>
      <c r="V62" s="44"/>
      <c r="W62" s="43"/>
      <c r="X62" s="9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</row>
    <row r="63" spans="1:42" ht="20.25" thickBot="1">
      <c r="A63" s="118"/>
      <c r="B63" s="9"/>
      <c r="C63" s="9"/>
      <c r="D63" s="57" t="s">
        <v>33</v>
      </c>
      <c r="E63" s="9"/>
      <c r="F63" s="9"/>
      <c r="G63" s="118"/>
      <c r="H63" s="9"/>
      <c r="I63" s="9"/>
      <c r="J63" s="57" t="s">
        <v>33</v>
      </c>
      <c r="K63" s="9"/>
      <c r="L63" s="9"/>
      <c r="M63" s="118"/>
      <c r="N63" s="9"/>
      <c r="O63" s="9"/>
      <c r="P63" s="57" t="s">
        <v>33</v>
      </c>
      <c r="Q63" s="9"/>
      <c r="R63" s="9"/>
      <c r="S63" s="118"/>
      <c r="T63" s="9"/>
      <c r="U63" s="9"/>
      <c r="V63" s="46" t="s">
        <v>18</v>
      </c>
      <c r="W63" s="39"/>
      <c r="X63" s="9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</row>
    <row r="64" spans="1:42" ht="19.5">
      <c r="A64" s="118"/>
      <c r="B64" s="9"/>
      <c r="C64" s="9"/>
      <c r="D64" s="57" t="s">
        <v>34</v>
      </c>
      <c r="E64" s="9"/>
      <c r="F64" s="9"/>
      <c r="G64" s="118"/>
      <c r="H64" s="9"/>
      <c r="I64" s="9"/>
      <c r="J64" s="57" t="s">
        <v>34</v>
      </c>
      <c r="K64" s="9"/>
      <c r="L64" s="9"/>
      <c r="M64" s="118"/>
      <c r="N64" s="9"/>
      <c r="O64" s="9"/>
      <c r="P64" s="57" t="s">
        <v>34</v>
      </c>
      <c r="Q64" s="9"/>
      <c r="R64" s="9"/>
      <c r="S64" s="118"/>
      <c r="T64" s="9"/>
      <c r="U64" s="259" t="s">
        <v>95</v>
      </c>
      <c r="V64" s="47" t="s">
        <v>19</v>
      </c>
      <c r="W64" s="9"/>
      <c r="X64" s="9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</row>
    <row r="65" spans="1:42" ht="19.5">
      <c r="A65" s="118"/>
      <c r="B65" s="9"/>
      <c r="C65" s="9"/>
      <c r="D65" s="57" t="s">
        <v>35</v>
      </c>
      <c r="E65" s="9"/>
      <c r="F65" s="9"/>
      <c r="G65" s="118"/>
      <c r="H65" s="9"/>
      <c r="I65" s="9"/>
      <c r="J65" s="57" t="s">
        <v>35</v>
      </c>
      <c r="K65" s="9"/>
      <c r="L65" s="9"/>
      <c r="M65" s="118"/>
      <c r="N65" s="9"/>
      <c r="O65" s="9"/>
      <c r="P65" s="57" t="s">
        <v>35</v>
      </c>
      <c r="Q65" s="9"/>
      <c r="R65" s="9"/>
      <c r="S65" s="118"/>
      <c r="T65" s="9"/>
      <c r="U65" s="259"/>
      <c r="V65" s="47" t="s">
        <v>20</v>
      </c>
      <c r="W65" s="9"/>
      <c r="X65" s="9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</row>
    <row r="66" spans="1:42" ht="20.25" thickBot="1">
      <c r="A66" s="118"/>
      <c r="B66" s="9"/>
      <c r="C66" s="9"/>
      <c r="D66" s="58" t="s">
        <v>36</v>
      </c>
      <c r="E66" s="9"/>
      <c r="F66" s="9"/>
      <c r="G66" s="118"/>
      <c r="H66" s="9"/>
      <c r="I66" s="9"/>
      <c r="J66" s="58" t="s">
        <v>36</v>
      </c>
      <c r="K66" s="9"/>
      <c r="L66" s="9"/>
      <c r="M66" s="118"/>
      <c r="N66" s="9"/>
      <c r="O66" s="9"/>
      <c r="P66" s="58" t="s">
        <v>36</v>
      </c>
      <c r="Q66" s="9"/>
      <c r="R66" s="9"/>
      <c r="S66" s="118"/>
      <c r="T66" s="9"/>
      <c r="U66" s="9"/>
      <c r="V66" s="48" t="s">
        <v>21</v>
      </c>
      <c r="W66" s="9"/>
      <c r="X66" s="9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</row>
    <row r="67" spans="1:42" ht="16.5" thickTop="1">
      <c r="A67" s="118"/>
      <c r="B67" s="9"/>
      <c r="C67" s="9"/>
      <c r="D67" s="45"/>
      <c r="E67" s="9"/>
      <c r="F67" s="9"/>
      <c r="G67" s="118"/>
      <c r="H67" s="9"/>
      <c r="I67" s="9"/>
      <c r="J67" s="45"/>
      <c r="K67" s="9"/>
      <c r="L67" s="9"/>
      <c r="M67" s="118"/>
      <c r="N67" s="9"/>
      <c r="O67" s="9"/>
      <c r="P67" s="45"/>
      <c r="Q67" s="9"/>
      <c r="R67" s="9"/>
      <c r="S67" s="118"/>
      <c r="T67" s="9"/>
      <c r="U67" s="9"/>
      <c r="V67" s="45"/>
      <c r="W67" s="9"/>
      <c r="X67" s="9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</row>
    <row r="68" spans="1:42" ht="15.75">
      <c r="A68" s="118"/>
      <c r="B68" s="9"/>
      <c r="C68" s="11" t="s">
        <v>24</v>
      </c>
      <c r="D68" s="50" t="s">
        <v>37</v>
      </c>
      <c r="E68" s="9"/>
      <c r="F68" s="9"/>
      <c r="G68" s="118"/>
      <c r="H68" s="9"/>
      <c r="I68" s="11" t="s">
        <v>24</v>
      </c>
      <c r="J68" s="50" t="s">
        <v>37</v>
      </c>
      <c r="K68" s="9"/>
      <c r="L68" s="9"/>
      <c r="M68" s="118"/>
      <c r="N68" s="9"/>
      <c r="O68" s="11" t="s">
        <v>24</v>
      </c>
      <c r="P68" s="50" t="s">
        <v>37</v>
      </c>
      <c r="Q68" s="9"/>
      <c r="R68" s="9"/>
      <c r="S68" s="118"/>
      <c r="T68" s="9"/>
      <c r="U68" s="11" t="s">
        <v>24</v>
      </c>
      <c r="V68" s="10" t="s">
        <v>25</v>
      </c>
      <c r="W68" s="9"/>
      <c r="X68" s="9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</row>
    <row r="69" spans="1:42" ht="1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</row>
    <row r="70" spans="1:42" ht="15.75" thickBot="1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</row>
    <row r="71" spans="1:42" ht="15" customHeight="1" thickBot="1">
      <c r="A71" s="118"/>
      <c r="B71" s="241" t="s">
        <v>51</v>
      </c>
      <c r="C71" s="242"/>
      <c r="D71" s="242"/>
      <c r="E71" s="242"/>
      <c r="F71" s="243"/>
      <c r="G71" s="118"/>
      <c r="H71" s="244" t="s">
        <v>54</v>
      </c>
      <c r="I71" s="245"/>
      <c r="J71" s="245"/>
      <c r="K71" s="245"/>
      <c r="L71" s="246"/>
      <c r="M71" s="118"/>
      <c r="N71" s="247" t="s">
        <v>106</v>
      </c>
      <c r="O71" s="248"/>
      <c r="P71" s="248"/>
      <c r="Q71" s="248"/>
      <c r="R71" s="249"/>
      <c r="S71" s="118"/>
      <c r="T71" s="247" t="s">
        <v>107</v>
      </c>
      <c r="U71" s="248"/>
      <c r="V71" s="248"/>
      <c r="W71" s="248"/>
      <c r="X71" s="249"/>
      <c r="Y71" s="118"/>
      <c r="Z71" s="247" t="s">
        <v>108</v>
      </c>
      <c r="AA71" s="248"/>
      <c r="AB71" s="248"/>
      <c r="AC71" s="248"/>
      <c r="AD71" s="249"/>
      <c r="AE71" s="118" t="s">
        <v>119</v>
      </c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</row>
    <row r="72" spans="1:42" ht="60" customHeight="1" thickBot="1">
      <c r="A72" s="118"/>
      <c r="B72" s="67"/>
      <c r="C72" s="268" t="s">
        <v>53</v>
      </c>
      <c r="D72" s="268"/>
      <c r="E72" s="77"/>
      <c r="F72" s="67"/>
      <c r="G72" s="118"/>
      <c r="H72" s="67"/>
      <c r="I72" s="268" t="s">
        <v>53</v>
      </c>
      <c r="J72" s="268"/>
      <c r="K72" s="77"/>
      <c r="L72" s="67"/>
      <c r="M72" s="118"/>
      <c r="N72" s="122"/>
      <c r="O72" s="266" t="s">
        <v>27</v>
      </c>
      <c r="P72" s="266"/>
      <c r="Q72" s="125"/>
      <c r="R72" s="122"/>
      <c r="S72" s="118"/>
      <c r="T72" s="122"/>
      <c r="U72" s="266" t="s">
        <v>27</v>
      </c>
      <c r="V72" s="266"/>
      <c r="W72" s="125"/>
      <c r="X72" s="122"/>
      <c r="Y72" s="118"/>
      <c r="Z72" s="122"/>
      <c r="AA72" s="266" t="s">
        <v>27</v>
      </c>
      <c r="AB72" s="266"/>
      <c r="AC72" s="125"/>
      <c r="AD72" s="122"/>
      <c r="AE72" s="118"/>
      <c r="AF72" s="142" t="s">
        <v>120</v>
      </c>
      <c r="AG72" s="143">
        <v>1</v>
      </c>
      <c r="AH72" s="143">
        <v>2</v>
      </c>
      <c r="AI72" s="143">
        <v>3</v>
      </c>
      <c r="AJ72" s="143">
        <v>4</v>
      </c>
      <c r="AK72" s="143">
        <v>5</v>
      </c>
      <c r="AL72" s="143">
        <v>6</v>
      </c>
      <c r="AM72" s="143">
        <v>7</v>
      </c>
      <c r="AN72" s="143">
        <v>8</v>
      </c>
      <c r="AO72" s="143">
        <v>9</v>
      </c>
      <c r="AP72" s="118"/>
    </row>
    <row r="73" spans="1:42" ht="17.25" thickBot="1" thickTop="1">
      <c r="A73" s="118"/>
      <c r="B73" s="67"/>
      <c r="C73" s="69" t="s">
        <v>3</v>
      </c>
      <c r="D73" s="66">
        <v>10</v>
      </c>
      <c r="E73" s="60"/>
      <c r="F73" s="67"/>
      <c r="G73" s="118"/>
      <c r="H73" s="67"/>
      <c r="I73" s="69" t="s">
        <v>3</v>
      </c>
      <c r="J73" s="66">
        <v>5</v>
      </c>
      <c r="K73" s="60"/>
      <c r="L73" s="67"/>
      <c r="M73" s="118"/>
      <c r="N73" s="122"/>
      <c r="O73" s="123" t="s">
        <v>3</v>
      </c>
      <c r="P73" s="66">
        <v>6</v>
      </c>
      <c r="Q73" s="60"/>
      <c r="R73" s="122"/>
      <c r="S73" s="118"/>
      <c r="T73" s="122"/>
      <c r="U73" s="123" t="s">
        <v>3</v>
      </c>
      <c r="V73" s="66">
        <v>6</v>
      </c>
      <c r="W73" s="60"/>
      <c r="X73" s="122"/>
      <c r="Y73" s="118"/>
      <c r="Z73" s="122"/>
      <c r="AA73" s="123" t="s">
        <v>3</v>
      </c>
      <c r="AB73" s="66">
        <v>6</v>
      </c>
      <c r="AC73" s="60"/>
      <c r="AD73" s="122"/>
      <c r="AE73" s="273" t="s">
        <v>121</v>
      </c>
      <c r="AF73" s="138" t="s">
        <v>110</v>
      </c>
      <c r="AG73" s="144" t="s">
        <v>123</v>
      </c>
      <c r="AH73" s="144" t="s">
        <v>123</v>
      </c>
      <c r="AI73" s="144" t="s">
        <v>123</v>
      </c>
      <c r="AJ73" s="144" t="s">
        <v>122</v>
      </c>
      <c r="AK73" s="144" t="s">
        <v>122</v>
      </c>
      <c r="AL73" s="144" t="s">
        <v>122</v>
      </c>
      <c r="AM73" s="144" t="s">
        <v>122</v>
      </c>
      <c r="AN73" s="144" t="s">
        <v>122</v>
      </c>
      <c r="AO73" s="144" t="s">
        <v>122</v>
      </c>
      <c r="AP73" s="118"/>
    </row>
    <row r="74" spans="1:42" ht="15.75" thickTop="1">
      <c r="A74" s="118"/>
      <c r="B74" s="67"/>
      <c r="C74" s="74">
        <f>IF(D73&lt;5,"longueur trop petite",IF(D73&gt;10,"longueur trop forte",""))</f>
      </c>
      <c r="D74" s="73"/>
      <c r="E74" s="65"/>
      <c r="F74" s="67"/>
      <c r="G74" s="118"/>
      <c r="H74" s="67"/>
      <c r="I74" s="74">
        <f>IF(J73&lt;5,"longueur trop petite",IF(J73&gt;10,"longueur trop forte",""))</f>
      </c>
      <c r="J74" s="73"/>
      <c r="K74" s="65"/>
      <c r="L74" s="67"/>
      <c r="M74" s="118"/>
      <c r="N74" s="122"/>
      <c r="O74" s="124">
        <f>IF(P73&lt;6,"longueur trop petite",IF(P73&gt;9,"longueur trop forte",""))</f>
      </c>
      <c r="P74" s="126"/>
      <c r="Q74" s="65"/>
      <c r="R74" s="122"/>
      <c r="S74" s="118"/>
      <c r="T74" s="122"/>
      <c r="U74" s="124">
        <f>IF(V73&lt;6,"longueur trop petite",IF(V73&gt;9,"longueur trop forte",""))</f>
      </c>
      <c r="V74" s="126"/>
      <c r="W74" s="65"/>
      <c r="X74" s="122"/>
      <c r="Y74" s="118"/>
      <c r="Z74" s="122"/>
      <c r="AA74" s="124">
        <f>IF(AB73&lt;6,"longueur trop petite",IF(AB73&gt;9,"longueur trop forte",""))</f>
      </c>
      <c r="AB74" s="126"/>
      <c r="AC74" s="65"/>
      <c r="AD74" s="122"/>
      <c r="AE74" s="273"/>
      <c r="AF74" s="138" t="s">
        <v>111</v>
      </c>
      <c r="AG74" s="144" t="s">
        <v>123</v>
      </c>
      <c r="AH74" s="144" t="s">
        <v>123</v>
      </c>
      <c r="AI74" s="144" t="s">
        <v>123</v>
      </c>
      <c r="AJ74" s="144" t="s">
        <v>123</v>
      </c>
      <c r="AK74" s="144" t="s">
        <v>123</v>
      </c>
      <c r="AL74" s="144" t="s">
        <v>123</v>
      </c>
      <c r="AM74" s="144" t="s">
        <v>123</v>
      </c>
      <c r="AN74" s="144" t="s">
        <v>122</v>
      </c>
      <c r="AO74" s="144" t="s">
        <v>122</v>
      </c>
      <c r="AP74" s="118"/>
    </row>
    <row r="75" spans="1:42" ht="15">
      <c r="A75" s="118"/>
      <c r="B75" s="67"/>
      <c r="C75" s="69" t="s">
        <v>0</v>
      </c>
      <c r="D75" s="70">
        <f ca="1">(D73-1)*RAND()+1</f>
        <v>2.7928306801245633</v>
      </c>
      <c r="E75" s="65"/>
      <c r="F75" s="67"/>
      <c r="G75" s="118"/>
      <c r="H75" s="67"/>
      <c r="I75" s="69" t="s">
        <v>0</v>
      </c>
      <c r="J75" s="70">
        <f ca="1">(J73-1)*RAND()+1</f>
        <v>1.380541793463113</v>
      </c>
      <c r="K75" s="65"/>
      <c r="L75" s="67"/>
      <c r="M75" s="118"/>
      <c r="N75" s="122"/>
      <c r="O75" s="123" t="s">
        <v>0</v>
      </c>
      <c r="P75" s="127">
        <f ca="1">(P73-1)*RAND()+1</f>
        <v>5.368508621282267</v>
      </c>
      <c r="Q75" s="65"/>
      <c r="R75" s="122"/>
      <c r="S75" s="118"/>
      <c r="T75" s="122"/>
      <c r="U75" s="123" t="s">
        <v>0</v>
      </c>
      <c r="V75" s="127">
        <f ca="1">(V73-1)*RAND()+1</f>
        <v>3.3628479167612015</v>
      </c>
      <c r="W75" s="65"/>
      <c r="X75" s="122"/>
      <c r="Y75" s="118"/>
      <c r="Z75" s="122"/>
      <c r="AA75" s="123" t="s">
        <v>0</v>
      </c>
      <c r="AB75" s="127">
        <f ca="1">(AB73-1)*RAND()+1</f>
        <v>4.184490348188218</v>
      </c>
      <c r="AC75" s="65"/>
      <c r="AD75" s="122"/>
      <c r="AE75" s="273"/>
      <c r="AF75" s="138" t="s">
        <v>112</v>
      </c>
      <c r="AG75" s="144" t="s">
        <v>123</v>
      </c>
      <c r="AH75" s="144" t="s">
        <v>122</v>
      </c>
      <c r="AI75" s="144" t="s">
        <v>122</v>
      </c>
      <c r="AJ75" s="144" t="s">
        <v>122</v>
      </c>
      <c r="AK75" s="144" t="s">
        <v>122</v>
      </c>
      <c r="AL75" s="144" t="s">
        <v>122</v>
      </c>
      <c r="AM75" s="144" t="s">
        <v>122</v>
      </c>
      <c r="AN75" s="144" t="s">
        <v>122</v>
      </c>
      <c r="AO75" s="144" t="s">
        <v>122</v>
      </c>
      <c r="AP75" s="118"/>
    </row>
    <row r="76" spans="1:42" ht="15">
      <c r="A76" s="118"/>
      <c r="B76" s="67"/>
      <c r="C76" s="69" t="s">
        <v>1</v>
      </c>
      <c r="D76" s="70">
        <f>ROUND(D75,0)</f>
        <v>3</v>
      </c>
      <c r="E76" s="65"/>
      <c r="F76" s="67"/>
      <c r="G76" s="118"/>
      <c r="H76" s="67"/>
      <c r="I76" s="69" t="s">
        <v>1</v>
      </c>
      <c r="J76" s="70">
        <f>ROUND(J75,0)</f>
        <v>1</v>
      </c>
      <c r="K76" s="65"/>
      <c r="L76" s="67"/>
      <c r="M76" s="118"/>
      <c r="N76" s="122"/>
      <c r="O76" s="123" t="s">
        <v>1</v>
      </c>
      <c r="P76" s="127">
        <f>ROUND(P75,0)</f>
        <v>5</v>
      </c>
      <c r="Q76" s="65"/>
      <c r="R76" s="122"/>
      <c r="S76" s="118"/>
      <c r="T76" s="122"/>
      <c r="U76" s="123" t="s">
        <v>1</v>
      </c>
      <c r="V76" s="127">
        <f>ROUND(V75,0)</f>
        <v>3</v>
      </c>
      <c r="W76" s="65"/>
      <c r="X76" s="122"/>
      <c r="Y76" s="118"/>
      <c r="Z76" s="122"/>
      <c r="AA76" s="123" t="s">
        <v>1</v>
      </c>
      <c r="AB76" s="127">
        <f>ROUND(AB75,0)</f>
        <v>4</v>
      </c>
      <c r="AC76" s="65"/>
      <c r="AD76" s="122"/>
      <c r="AE76" s="273"/>
      <c r="AF76" s="138" t="s">
        <v>113</v>
      </c>
      <c r="AG76" s="144" t="s">
        <v>123</v>
      </c>
      <c r="AH76" s="144" t="s">
        <v>123</v>
      </c>
      <c r="AI76" s="144" t="s">
        <v>123</v>
      </c>
      <c r="AJ76" s="144" t="s">
        <v>123</v>
      </c>
      <c r="AK76" s="144" t="s">
        <v>123</v>
      </c>
      <c r="AL76" s="144" t="s">
        <v>122</v>
      </c>
      <c r="AM76" s="144" t="s">
        <v>122</v>
      </c>
      <c r="AN76" s="144" t="s">
        <v>122</v>
      </c>
      <c r="AO76" s="144" t="s">
        <v>122</v>
      </c>
      <c r="AP76" s="118"/>
    </row>
    <row r="77" spans="1:42" ht="15">
      <c r="A77" s="118"/>
      <c r="B77" s="67"/>
      <c r="C77" s="69"/>
      <c r="D77" s="70"/>
      <c r="E77" s="65"/>
      <c r="F77" s="67"/>
      <c r="G77" s="118"/>
      <c r="H77" s="67"/>
      <c r="I77" s="69"/>
      <c r="J77" s="70"/>
      <c r="K77" s="65"/>
      <c r="L77" s="67"/>
      <c r="M77" s="118"/>
      <c r="N77" s="122"/>
      <c r="O77" s="123"/>
      <c r="P77" s="127"/>
      <c r="Q77" s="65"/>
      <c r="R77" s="122"/>
      <c r="S77" s="118"/>
      <c r="T77" s="122"/>
      <c r="U77" s="123"/>
      <c r="V77" s="127"/>
      <c r="W77" s="65"/>
      <c r="X77" s="122"/>
      <c r="Y77" s="118"/>
      <c r="Z77" s="122"/>
      <c r="AA77" s="123"/>
      <c r="AB77" s="127"/>
      <c r="AC77" s="65"/>
      <c r="AD77" s="122"/>
      <c r="AE77" s="273"/>
      <c r="AF77" s="138" t="s">
        <v>114</v>
      </c>
      <c r="AG77" s="144" t="s">
        <v>122</v>
      </c>
      <c r="AH77" s="144" t="s">
        <v>123</v>
      </c>
      <c r="AI77" s="144" t="s">
        <v>122</v>
      </c>
      <c r="AJ77" s="144" t="s">
        <v>123</v>
      </c>
      <c r="AK77" s="144" t="s">
        <v>122</v>
      </c>
      <c r="AL77" s="144" t="s">
        <v>123</v>
      </c>
      <c r="AM77" s="144" t="s">
        <v>122</v>
      </c>
      <c r="AN77" s="144" t="s">
        <v>123</v>
      </c>
      <c r="AO77" s="144" t="s">
        <v>122</v>
      </c>
      <c r="AP77" s="118"/>
    </row>
    <row r="78" spans="1:42" ht="23.25" thickBot="1">
      <c r="A78" s="118"/>
      <c r="B78" s="67"/>
      <c r="C78" s="69" t="s">
        <v>2</v>
      </c>
      <c r="D78" s="71" t="str">
        <f>INDEX(D82:D92,D76,1)</f>
        <v>L</v>
      </c>
      <c r="E78" s="65"/>
      <c r="F78" s="67"/>
      <c r="G78" s="118"/>
      <c r="H78" s="67"/>
      <c r="I78" s="69" t="s">
        <v>2</v>
      </c>
      <c r="J78" s="71" t="str">
        <f>INDEX(J82:J92,J76,1)</f>
        <v>!</v>
      </c>
      <c r="K78" s="65"/>
      <c r="L78" s="67"/>
      <c r="M78" s="118"/>
      <c r="N78" s="122"/>
      <c r="O78" s="128" t="s">
        <v>109</v>
      </c>
      <c r="P78" s="129"/>
      <c r="Q78" s="65"/>
      <c r="R78" s="130"/>
      <c r="S78" s="118"/>
      <c r="T78" s="122"/>
      <c r="U78" s="128" t="s">
        <v>109</v>
      </c>
      <c r="V78" s="129"/>
      <c r="W78" s="65"/>
      <c r="X78" s="130"/>
      <c r="Y78" s="118"/>
      <c r="Z78" s="122"/>
      <c r="AA78" s="128" t="s">
        <v>109</v>
      </c>
      <c r="AB78" s="129"/>
      <c r="AC78" s="65"/>
      <c r="AD78" s="130"/>
      <c r="AE78" s="273"/>
      <c r="AF78" s="138" t="s">
        <v>115</v>
      </c>
      <c r="AG78" s="144" t="s">
        <v>123</v>
      </c>
      <c r="AH78" s="144" t="s">
        <v>123</v>
      </c>
      <c r="AI78" s="144" t="s">
        <v>123</v>
      </c>
      <c r="AJ78" s="144" t="s">
        <v>123</v>
      </c>
      <c r="AK78" s="144" t="s">
        <v>123</v>
      </c>
      <c r="AL78" s="144" t="s">
        <v>122</v>
      </c>
      <c r="AM78" s="144" t="s">
        <v>122</v>
      </c>
      <c r="AN78" s="144" t="s">
        <v>122</v>
      </c>
      <c r="AO78" s="144" t="s">
        <v>122</v>
      </c>
      <c r="AP78" s="118"/>
    </row>
    <row r="79" spans="1:42" ht="16.5" thickBot="1" thickTop="1">
      <c r="A79" s="118"/>
      <c r="B79" s="67"/>
      <c r="C79" s="67"/>
      <c r="D79" s="67"/>
      <c r="E79" s="65"/>
      <c r="F79" s="67"/>
      <c r="G79" s="118"/>
      <c r="H79" s="67"/>
      <c r="I79" s="67"/>
      <c r="J79" s="67"/>
      <c r="K79" s="65"/>
      <c r="L79" s="67"/>
      <c r="M79" s="118"/>
      <c r="N79" s="122"/>
      <c r="O79" s="138" t="s">
        <v>110</v>
      </c>
      <c r="P79" s="145" t="str">
        <f>INDEX($AG73:$AO73,1,P$76)</f>
        <v>x</v>
      </c>
      <c r="Q79" s="61"/>
      <c r="R79" s="130"/>
      <c r="S79" s="118"/>
      <c r="T79" s="122"/>
      <c r="U79" s="138" t="s">
        <v>110</v>
      </c>
      <c r="V79" s="145" t="str">
        <f>INDEX($AG73:$AO73,1,V$76)</f>
        <v>o</v>
      </c>
      <c r="W79" s="61"/>
      <c r="X79" s="130"/>
      <c r="Y79" s="118"/>
      <c r="Z79" s="122"/>
      <c r="AA79" s="138" t="s">
        <v>110</v>
      </c>
      <c r="AB79" s="145" t="str">
        <f>INDEX($AG73:$AO73,1,AB$76)</f>
        <v>x</v>
      </c>
      <c r="AC79" s="61"/>
      <c r="AD79" s="130"/>
      <c r="AE79" s="273"/>
      <c r="AF79" s="138" t="s">
        <v>116</v>
      </c>
      <c r="AG79" s="144" t="s">
        <v>123</v>
      </c>
      <c r="AH79" s="144" t="s">
        <v>122</v>
      </c>
      <c r="AI79" s="144" t="s">
        <v>122</v>
      </c>
      <c r="AJ79" s="144" t="s">
        <v>122</v>
      </c>
      <c r="AK79" s="144" t="s">
        <v>122</v>
      </c>
      <c r="AL79" s="144" t="s">
        <v>122</v>
      </c>
      <c r="AM79" s="144" t="s">
        <v>122</v>
      </c>
      <c r="AN79" s="144" t="s">
        <v>122</v>
      </c>
      <c r="AO79" s="144" t="s">
        <v>122</v>
      </c>
      <c r="AP79" s="118"/>
    </row>
    <row r="80" spans="1:42" ht="16.5" thickTop="1">
      <c r="A80" s="118"/>
      <c r="B80" s="67"/>
      <c r="C80" s="67"/>
      <c r="D80" s="68"/>
      <c r="E80" s="65"/>
      <c r="F80" s="67"/>
      <c r="G80" s="118"/>
      <c r="H80" s="67"/>
      <c r="I80" s="67"/>
      <c r="J80" s="68"/>
      <c r="K80" s="65"/>
      <c r="L80" s="67"/>
      <c r="M80" s="118"/>
      <c r="N80" s="122"/>
      <c r="O80" s="138" t="s">
        <v>111</v>
      </c>
      <c r="P80" s="147" t="str">
        <f>INDEX($AG74:$AO74,1,P$76)</f>
        <v>o</v>
      </c>
      <c r="Q80" s="141"/>
      <c r="R80" s="130"/>
      <c r="S80" s="118"/>
      <c r="T80" s="122"/>
      <c r="U80" s="138" t="s">
        <v>111</v>
      </c>
      <c r="V80" s="147" t="str">
        <f>INDEX($AG74:$AO74,1,V$76)</f>
        <v>o</v>
      </c>
      <c r="W80" s="141"/>
      <c r="X80" s="130"/>
      <c r="Y80" s="118"/>
      <c r="Z80" s="122"/>
      <c r="AA80" s="138" t="s">
        <v>111</v>
      </c>
      <c r="AB80" s="147" t="str">
        <f>INDEX($AG74:$AO74,1,AB$76)</f>
        <v>o</v>
      </c>
      <c r="AC80" s="146"/>
      <c r="AD80" s="130"/>
      <c r="AE80" s="273"/>
      <c r="AF80" s="138" t="s">
        <v>117</v>
      </c>
      <c r="AG80" s="144" t="s">
        <v>123</v>
      </c>
      <c r="AH80" s="144" t="s">
        <v>123</v>
      </c>
      <c r="AI80" s="144" t="s">
        <v>123</v>
      </c>
      <c r="AJ80" s="144" t="s">
        <v>123</v>
      </c>
      <c r="AK80" s="144" t="s">
        <v>123</v>
      </c>
      <c r="AL80" s="144" t="s">
        <v>123</v>
      </c>
      <c r="AM80" s="144" t="s">
        <v>123</v>
      </c>
      <c r="AN80" s="144" t="s">
        <v>122</v>
      </c>
      <c r="AO80" s="144" t="s">
        <v>122</v>
      </c>
      <c r="AP80" s="118"/>
    </row>
    <row r="81" spans="1:42" ht="16.5" thickBot="1">
      <c r="A81" s="118"/>
      <c r="B81" s="67"/>
      <c r="C81" s="260" t="s">
        <v>103</v>
      </c>
      <c r="D81" s="117"/>
      <c r="E81" s="65"/>
      <c r="F81" s="67"/>
      <c r="G81" s="118"/>
      <c r="H81" s="67"/>
      <c r="I81" s="264" t="s">
        <v>105</v>
      </c>
      <c r="J81" s="68"/>
      <c r="K81" s="65"/>
      <c r="L81" s="67"/>
      <c r="M81" s="118"/>
      <c r="N81" s="122"/>
      <c r="O81" s="138" t="s">
        <v>112</v>
      </c>
      <c r="P81" s="147" t="str">
        <f aca="true" t="shared" si="3" ref="P81:P87">INDEX($AG75:$AO75,1,P$76)</f>
        <v>x</v>
      </c>
      <c r="Q81" s="130"/>
      <c r="R81" s="130"/>
      <c r="S81" s="118"/>
      <c r="T81" s="122"/>
      <c r="U81" s="138" t="s">
        <v>112</v>
      </c>
      <c r="V81" s="147" t="str">
        <f aca="true" t="shared" si="4" ref="V81:V87">INDEX($AG75:$AO75,1,V$76)</f>
        <v>x</v>
      </c>
      <c r="W81" s="130"/>
      <c r="X81" s="130"/>
      <c r="Y81" s="118"/>
      <c r="Z81" s="122"/>
      <c r="AA81" s="138" t="s">
        <v>112</v>
      </c>
      <c r="AB81" s="147" t="str">
        <f aca="true" t="shared" si="5" ref="AB81:AB87">INDEX($AG75:$AO75,1,AB$76)</f>
        <v>x</v>
      </c>
      <c r="AC81" s="130"/>
      <c r="AD81" s="130"/>
      <c r="AE81" s="273"/>
      <c r="AF81" s="138" t="s">
        <v>118</v>
      </c>
      <c r="AG81" s="144" t="s">
        <v>123</v>
      </c>
      <c r="AH81" s="144" t="s">
        <v>123</v>
      </c>
      <c r="AI81" s="144" t="s">
        <v>123</v>
      </c>
      <c r="AJ81" s="144" t="s">
        <v>122</v>
      </c>
      <c r="AK81" s="144" t="s">
        <v>122</v>
      </c>
      <c r="AL81" s="144" t="s">
        <v>122</v>
      </c>
      <c r="AM81" s="144" t="s">
        <v>122</v>
      </c>
      <c r="AN81" s="144" t="s">
        <v>122</v>
      </c>
      <c r="AO81" s="144" t="s">
        <v>122</v>
      </c>
      <c r="AP81" s="118"/>
    </row>
    <row r="82" spans="1:42" ht="16.5" thickBot="1" thickTop="1">
      <c r="A82" s="118"/>
      <c r="B82" s="67"/>
      <c r="C82" s="261"/>
      <c r="D82" s="64" t="s">
        <v>52</v>
      </c>
      <c r="E82" s="61"/>
      <c r="F82" s="67"/>
      <c r="G82" s="118"/>
      <c r="H82" s="67"/>
      <c r="I82" s="265"/>
      <c r="J82" s="64" t="s">
        <v>52</v>
      </c>
      <c r="K82" s="61"/>
      <c r="L82" s="67"/>
      <c r="M82" s="118"/>
      <c r="N82" s="122"/>
      <c r="O82" s="138" t="s">
        <v>113</v>
      </c>
      <c r="P82" s="147" t="str">
        <f t="shared" si="3"/>
        <v>o</v>
      </c>
      <c r="Q82" s="130"/>
      <c r="R82" s="130"/>
      <c r="S82" s="118"/>
      <c r="T82" s="122"/>
      <c r="U82" s="138" t="s">
        <v>113</v>
      </c>
      <c r="V82" s="147" t="str">
        <f t="shared" si="4"/>
        <v>o</v>
      </c>
      <c r="W82" s="130"/>
      <c r="X82" s="130"/>
      <c r="Y82" s="118"/>
      <c r="Z82" s="122"/>
      <c r="AA82" s="138" t="s">
        <v>113</v>
      </c>
      <c r="AB82" s="147" t="str">
        <f t="shared" si="5"/>
        <v>o</v>
      </c>
      <c r="AC82" s="130"/>
      <c r="AD82" s="130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</row>
    <row r="83" spans="1:42" ht="20.25" thickTop="1">
      <c r="A83" s="118"/>
      <c r="B83" s="67"/>
      <c r="C83" s="67"/>
      <c r="D83" s="62" t="s">
        <v>41</v>
      </c>
      <c r="E83" s="67"/>
      <c r="F83" s="67"/>
      <c r="G83" s="118"/>
      <c r="H83" s="67"/>
      <c r="I83" s="67"/>
      <c r="J83" s="62" t="s">
        <v>41</v>
      </c>
      <c r="K83" s="67"/>
      <c r="L83" s="67"/>
      <c r="M83" s="118"/>
      <c r="N83" s="122"/>
      <c r="O83" s="138" t="s">
        <v>114</v>
      </c>
      <c r="P83" s="147" t="str">
        <f t="shared" si="3"/>
        <v>x</v>
      </c>
      <c r="Q83" s="130"/>
      <c r="R83" s="130"/>
      <c r="S83" s="118"/>
      <c r="T83" s="122"/>
      <c r="U83" s="138" t="s">
        <v>114</v>
      </c>
      <c r="V83" s="147" t="str">
        <f t="shared" si="4"/>
        <v>x</v>
      </c>
      <c r="W83" s="130"/>
      <c r="X83" s="130"/>
      <c r="Y83" s="118"/>
      <c r="Z83" s="122"/>
      <c r="AA83" s="138" t="s">
        <v>114</v>
      </c>
      <c r="AB83" s="147" t="str">
        <f t="shared" si="5"/>
        <v>o</v>
      </c>
      <c r="AC83" s="130"/>
      <c r="AD83" s="130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</row>
    <row r="84" spans="1:42" ht="19.5">
      <c r="A84" s="118"/>
      <c r="B84" s="67"/>
      <c r="C84" s="67"/>
      <c r="D84" s="62" t="s">
        <v>42</v>
      </c>
      <c r="E84" s="67"/>
      <c r="F84" s="67"/>
      <c r="G84" s="118"/>
      <c r="H84" s="67"/>
      <c r="I84" s="67"/>
      <c r="J84" s="62" t="s">
        <v>42</v>
      </c>
      <c r="K84" s="67"/>
      <c r="L84" s="67"/>
      <c r="M84" s="118"/>
      <c r="N84" s="122"/>
      <c r="O84" s="138" t="s">
        <v>115</v>
      </c>
      <c r="P84" s="147" t="str">
        <f t="shared" si="3"/>
        <v>o</v>
      </c>
      <c r="Q84" s="130"/>
      <c r="R84" s="130"/>
      <c r="S84" s="118"/>
      <c r="T84" s="122"/>
      <c r="U84" s="138" t="s">
        <v>115</v>
      </c>
      <c r="V84" s="147" t="str">
        <f t="shared" si="4"/>
        <v>o</v>
      </c>
      <c r="W84" s="130"/>
      <c r="X84" s="130"/>
      <c r="Y84" s="118"/>
      <c r="Z84" s="122"/>
      <c r="AA84" s="138" t="s">
        <v>115</v>
      </c>
      <c r="AB84" s="147" t="str">
        <f t="shared" si="5"/>
        <v>o</v>
      </c>
      <c r="AC84" s="130"/>
      <c r="AD84" s="130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</row>
    <row r="85" spans="1:42" ht="19.5">
      <c r="A85" s="118"/>
      <c r="B85" s="67"/>
      <c r="C85" s="67"/>
      <c r="D85" s="62" t="s">
        <v>43</v>
      </c>
      <c r="E85" s="67"/>
      <c r="F85" s="67"/>
      <c r="G85" s="118"/>
      <c r="H85" s="67"/>
      <c r="I85" s="67"/>
      <c r="J85" s="62" t="s">
        <v>43</v>
      </c>
      <c r="K85" s="67"/>
      <c r="L85" s="67"/>
      <c r="M85" s="118"/>
      <c r="N85" s="122"/>
      <c r="O85" s="138" t="s">
        <v>116</v>
      </c>
      <c r="P85" s="147" t="str">
        <f t="shared" si="3"/>
        <v>x</v>
      </c>
      <c r="Q85" s="130"/>
      <c r="R85" s="130"/>
      <c r="S85" s="118"/>
      <c r="T85" s="122"/>
      <c r="U85" s="138" t="s">
        <v>116</v>
      </c>
      <c r="V85" s="147" t="str">
        <f t="shared" si="4"/>
        <v>x</v>
      </c>
      <c r="W85" s="130"/>
      <c r="X85" s="130"/>
      <c r="Y85" s="118"/>
      <c r="Z85" s="122"/>
      <c r="AA85" s="138" t="s">
        <v>116</v>
      </c>
      <c r="AB85" s="147" t="str">
        <f t="shared" si="5"/>
        <v>x</v>
      </c>
      <c r="AC85" s="130"/>
      <c r="AD85" s="130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</row>
    <row r="86" spans="1:42" ht="19.5">
      <c r="A86" s="118"/>
      <c r="B86" s="67"/>
      <c r="C86" s="67"/>
      <c r="D86" s="62" t="s">
        <v>44</v>
      </c>
      <c r="E86" s="67"/>
      <c r="F86" s="67"/>
      <c r="G86" s="118"/>
      <c r="H86" s="67"/>
      <c r="I86" s="67"/>
      <c r="J86" s="62" t="s">
        <v>44</v>
      </c>
      <c r="K86" s="67"/>
      <c r="L86" s="67"/>
      <c r="M86" s="118"/>
      <c r="N86" s="122"/>
      <c r="O86" s="138" t="s">
        <v>117</v>
      </c>
      <c r="P86" s="147" t="str">
        <f t="shared" si="3"/>
        <v>o</v>
      </c>
      <c r="Q86" s="130"/>
      <c r="R86" s="130"/>
      <c r="S86" s="118"/>
      <c r="T86" s="122"/>
      <c r="U86" s="138" t="s">
        <v>117</v>
      </c>
      <c r="V86" s="147" t="str">
        <f t="shared" si="4"/>
        <v>o</v>
      </c>
      <c r="W86" s="130"/>
      <c r="X86" s="130"/>
      <c r="Y86" s="118"/>
      <c r="Z86" s="122"/>
      <c r="AA86" s="138" t="s">
        <v>117</v>
      </c>
      <c r="AB86" s="147" t="str">
        <f t="shared" si="5"/>
        <v>o</v>
      </c>
      <c r="AC86" s="130"/>
      <c r="AD86" s="130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</row>
    <row r="87" spans="1:42" ht="20.25" thickBot="1">
      <c r="A87" s="118"/>
      <c r="B87" s="67"/>
      <c r="C87" s="67"/>
      <c r="D87" s="62" t="s">
        <v>45</v>
      </c>
      <c r="E87" s="67"/>
      <c r="F87" s="67"/>
      <c r="G87" s="118"/>
      <c r="H87" s="67"/>
      <c r="I87" s="67"/>
      <c r="J87" s="62" t="s">
        <v>45</v>
      </c>
      <c r="K87" s="67"/>
      <c r="L87" s="67"/>
      <c r="M87" s="118"/>
      <c r="N87" s="122"/>
      <c r="O87" s="138" t="s">
        <v>118</v>
      </c>
      <c r="P87" s="148" t="str">
        <f t="shared" si="3"/>
        <v>x</v>
      </c>
      <c r="Q87" s="130"/>
      <c r="R87" s="130"/>
      <c r="S87" s="118"/>
      <c r="T87" s="122"/>
      <c r="U87" s="138" t="s">
        <v>118</v>
      </c>
      <c r="V87" s="148" t="str">
        <f t="shared" si="4"/>
        <v>o</v>
      </c>
      <c r="W87" s="130"/>
      <c r="X87" s="130"/>
      <c r="Y87" s="118"/>
      <c r="Z87" s="122"/>
      <c r="AA87" s="138" t="s">
        <v>118</v>
      </c>
      <c r="AB87" s="148" t="str">
        <f t="shared" si="5"/>
        <v>x</v>
      </c>
      <c r="AC87" s="130"/>
      <c r="AD87" s="130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</row>
    <row r="88" spans="1:42" ht="20.25" thickTop="1">
      <c r="A88" s="118"/>
      <c r="B88" s="67"/>
      <c r="C88" s="67"/>
      <c r="D88" s="62" t="s">
        <v>46</v>
      </c>
      <c r="E88" s="67"/>
      <c r="F88" s="67"/>
      <c r="G88" s="118"/>
      <c r="H88" s="67"/>
      <c r="I88" s="67"/>
      <c r="J88" s="62" t="s">
        <v>46</v>
      </c>
      <c r="K88" s="67"/>
      <c r="L88" s="67"/>
      <c r="M88" s="118"/>
      <c r="N88" s="122"/>
      <c r="O88" s="137"/>
      <c r="P88" s="131"/>
      <c r="Q88" s="130"/>
      <c r="R88" s="130"/>
      <c r="S88" s="118"/>
      <c r="T88" s="122"/>
      <c r="U88" s="137"/>
      <c r="V88" s="131"/>
      <c r="W88" s="130"/>
      <c r="X88" s="130"/>
      <c r="Y88" s="118"/>
      <c r="Z88" s="122"/>
      <c r="AA88" s="137"/>
      <c r="AB88" s="131"/>
      <c r="AC88" s="130"/>
      <c r="AD88" s="130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</row>
    <row r="89" spans="1:42" ht="19.5">
      <c r="A89" s="118"/>
      <c r="B89" s="67"/>
      <c r="C89" s="67"/>
      <c r="D89" s="62" t="s">
        <v>47</v>
      </c>
      <c r="E89" s="67"/>
      <c r="F89" s="67"/>
      <c r="G89" s="118"/>
      <c r="H89" s="67"/>
      <c r="I89" s="67"/>
      <c r="J89" s="62" t="s">
        <v>47</v>
      </c>
      <c r="K89" s="67"/>
      <c r="L89" s="67"/>
      <c r="M89" s="118"/>
      <c r="N89" s="274" t="s">
        <v>124</v>
      </c>
      <c r="O89" s="274"/>
      <c r="P89" s="274"/>
      <c r="Q89" s="274"/>
      <c r="R89" s="274"/>
      <c r="S89" s="118"/>
      <c r="T89" s="274" t="s">
        <v>125</v>
      </c>
      <c r="U89" s="274"/>
      <c r="V89" s="274"/>
      <c r="W89" s="274"/>
      <c r="X89" s="274"/>
      <c r="Y89" s="118"/>
      <c r="Z89" s="274" t="s">
        <v>126</v>
      </c>
      <c r="AA89" s="274"/>
      <c r="AB89" s="274"/>
      <c r="AC89" s="274"/>
      <c r="AD89" s="274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</row>
    <row r="90" spans="1:42" ht="20.25" thickBot="1">
      <c r="A90" s="118"/>
      <c r="B90" s="67"/>
      <c r="C90" s="67"/>
      <c r="D90" s="62" t="s">
        <v>48</v>
      </c>
      <c r="E90" s="67"/>
      <c r="F90" s="67"/>
      <c r="G90" s="118"/>
      <c r="H90" s="67"/>
      <c r="I90" s="67"/>
      <c r="J90" s="62" t="s">
        <v>48</v>
      </c>
      <c r="K90" s="67"/>
      <c r="L90" s="67"/>
      <c r="M90" s="118"/>
      <c r="N90" s="118"/>
      <c r="O90" s="140"/>
      <c r="P90" s="139"/>
      <c r="Q90" s="140"/>
      <c r="R90" s="140"/>
      <c r="S90" s="118"/>
      <c r="T90" s="118"/>
      <c r="U90" s="140"/>
      <c r="V90" s="139"/>
      <c r="W90" s="140"/>
      <c r="X90" s="140"/>
      <c r="Y90" s="118"/>
      <c r="Z90" s="118"/>
      <c r="AA90" s="140"/>
      <c r="AB90" s="139"/>
      <c r="AC90" s="140"/>
      <c r="AD90" s="140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</row>
    <row r="91" spans="1:42" ht="19.5">
      <c r="A91" s="118"/>
      <c r="B91" s="67"/>
      <c r="C91" s="67"/>
      <c r="D91" s="62" t="s">
        <v>49</v>
      </c>
      <c r="E91" s="67"/>
      <c r="F91" s="67"/>
      <c r="G91" s="118"/>
      <c r="H91" s="67"/>
      <c r="I91" s="67"/>
      <c r="J91" s="62" t="s">
        <v>49</v>
      </c>
      <c r="K91" s="67"/>
      <c r="L91" s="67"/>
      <c r="M91" s="118"/>
      <c r="N91" s="118"/>
      <c r="O91" s="275" t="s">
        <v>127</v>
      </c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7"/>
      <c r="AC91" s="140"/>
      <c r="AD91" s="140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</row>
    <row r="92" spans="1:42" ht="20.25" thickBot="1">
      <c r="A92" s="118"/>
      <c r="B92" s="67"/>
      <c r="C92" s="67"/>
      <c r="D92" s="63" t="s">
        <v>50</v>
      </c>
      <c r="E92" s="67"/>
      <c r="F92" s="67"/>
      <c r="G92" s="118"/>
      <c r="H92" s="67"/>
      <c r="I92" s="67"/>
      <c r="J92" s="63" t="s">
        <v>50</v>
      </c>
      <c r="K92" s="67"/>
      <c r="L92" s="67"/>
      <c r="M92" s="118"/>
      <c r="N92" s="118"/>
      <c r="O92" s="278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80"/>
      <c r="AC92" s="140"/>
      <c r="AD92" s="140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</row>
    <row r="93" spans="1:42" ht="17.25" thickBot="1" thickTop="1">
      <c r="A93" s="118"/>
      <c r="B93" s="67"/>
      <c r="C93" s="67"/>
      <c r="D93" s="68"/>
      <c r="E93" s="67"/>
      <c r="F93" s="67"/>
      <c r="G93" s="118"/>
      <c r="H93" s="67"/>
      <c r="I93" s="67"/>
      <c r="J93" s="68"/>
      <c r="K93" s="67"/>
      <c r="L93" s="67"/>
      <c r="M93" s="118"/>
      <c r="N93" s="118"/>
      <c r="O93" s="281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3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</row>
    <row r="94" spans="1:42" ht="15.75">
      <c r="A94" s="118"/>
      <c r="B94" s="67"/>
      <c r="C94" s="69" t="s">
        <v>24</v>
      </c>
      <c r="D94" s="72" t="s">
        <v>37</v>
      </c>
      <c r="E94" s="67"/>
      <c r="F94" s="67"/>
      <c r="G94" s="118"/>
      <c r="H94" s="67"/>
      <c r="I94" s="69" t="s">
        <v>24</v>
      </c>
      <c r="J94" s="72" t="s">
        <v>37</v>
      </c>
      <c r="K94" s="67"/>
      <c r="L94" s="67"/>
      <c r="M94" s="118"/>
      <c r="N94" s="118"/>
      <c r="O94" s="132"/>
      <c r="P94" s="133"/>
      <c r="Q94" s="140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</row>
    <row r="95" spans="1:42" ht="15">
      <c r="A95" s="118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</row>
    <row r="96" spans="1:42" ht="15">
      <c r="A96" s="118"/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</row>
    <row r="97" spans="1:42" ht="15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</row>
    <row r="98" spans="1:42" ht="15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</row>
  </sheetData>
  <sheetProtection/>
  <mergeCells count="46">
    <mergeCell ref="U41:U42"/>
    <mergeCell ref="AE73:AE81"/>
    <mergeCell ref="N89:R89"/>
    <mergeCell ref="T89:X89"/>
    <mergeCell ref="Z89:AD89"/>
    <mergeCell ref="O91:AB93"/>
    <mergeCell ref="Z71:AD71"/>
    <mergeCell ref="AA72:AB72"/>
    <mergeCell ref="T49:X49"/>
    <mergeCell ref="U50:W52"/>
    <mergeCell ref="I72:J72"/>
    <mergeCell ref="C72:D72"/>
    <mergeCell ref="U72:V72"/>
    <mergeCell ref="U1:V1"/>
    <mergeCell ref="U61:U62"/>
    <mergeCell ref="U64:U65"/>
    <mergeCell ref="C61:C62"/>
    <mergeCell ref="I61:I62"/>
    <mergeCell ref="O36:O37"/>
    <mergeCell ref="U6:V7"/>
    <mergeCell ref="C81:C82"/>
    <mergeCell ref="O61:O62"/>
    <mergeCell ref="I81:I82"/>
    <mergeCell ref="O72:P72"/>
    <mergeCell ref="T71:X71"/>
    <mergeCell ref="C31:C32"/>
    <mergeCell ref="C33:C34"/>
    <mergeCell ref="I31:I32"/>
    <mergeCell ref="I36:I37"/>
    <mergeCell ref="O31:O32"/>
    <mergeCell ref="T3:X3"/>
    <mergeCell ref="T28:X28"/>
    <mergeCell ref="B3:F3"/>
    <mergeCell ref="H3:L3"/>
    <mergeCell ref="N3:R3"/>
    <mergeCell ref="U18:U19"/>
    <mergeCell ref="U29:W31"/>
    <mergeCell ref="B71:F71"/>
    <mergeCell ref="H71:L71"/>
    <mergeCell ref="N71:R71"/>
    <mergeCell ref="C45:E47"/>
    <mergeCell ref="I45:K47"/>
    <mergeCell ref="O45:Q47"/>
    <mergeCell ref="B44:F44"/>
    <mergeCell ref="H44:L44"/>
    <mergeCell ref="N44:R44"/>
  </mergeCells>
  <hyperlinks>
    <hyperlink ref="C31:C32" location="'1 nbr'!A1" display="Retour feuille {1 nbr}"/>
    <hyperlink ref="C33:C34" location="'1 nbr 1 flèche'!A1" display="'1 nbr 1 flèche'!A1"/>
    <hyperlink ref="C36" location="'1 nbr 1 opé'!A1" display="'1 nbr 1 opé'!A1"/>
    <hyperlink ref="I31:I32" location="'2 nbr'!A1" display="Retour feuille {2 nbr}"/>
    <hyperlink ref="I36:I37" location="'2 nbr 1 opé'!A1" display="'2 nbr 1 opé'!A1"/>
    <hyperlink ref="O31:O32" location="'3 nbr'!A1" display="Retour feuille {3 nbr}"/>
    <hyperlink ref="O36:O37" location="'3 nbr 2 opé'!A1" display="'3 nbr 2 opé'!A1"/>
    <hyperlink ref="U18:U19" location="'1 nbr 1 flèche'!A1" display="'1 nbr 1 flèche'!A1"/>
    <hyperlink ref="U41:U42" location="'1 nbr 1 opé'!A1" display="'1 nbr 1 opé'!A1"/>
    <hyperlink ref="U61:U62" location="'2 nbr 1 opé'!A1" display="'2 nbr 1 opé'!A1"/>
    <hyperlink ref="U64:U65" location="'3 nbr 2 opé'!A1" display="'3 nbr 2 opé'!A1"/>
    <hyperlink ref="C61:C62" location="'1 dé (de dédé)'!A1" display="'1 dé (de dédé)'!A1"/>
    <hyperlink ref="I61:I62" location="'2 dés (de dédé)'!A1" display="'2 dés (de dédé)'!A1"/>
    <hyperlink ref="C81:C82" location="'1 ou 2 mains'!A1" display="'1 ou 2 mains'!A1"/>
    <hyperlink ref="N89:R89" location="'1 constellation'!A1" display="Retour à la feuille {1 constellation}"/>
    <hyperlink ref="T89:X89" location="'2 constellations'!A1" display="Retour à la feuille {2 constellations}"/>
    <hyperlink ref="Z89:AD89" location="'3 constellations'!A1" display="Retour à la feuille {3 constellations}"/>
    <hyperlink ref="O91:AB93" location="Intro!A1" display="Retour à la feuille {Intro}"/>
    <hyperlink ref="U1" location="Intro!A1" display="Retour à la première feuille {Intro}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RowColHeaders="0" zoomScalePageLayoutView="0" workbookViewId="0" topLeftCell="A1">
      <selection activeCell="C50" sqref="C50"/>
    </sheetView>
  </sheetViews>
  <sheetFormatPr defaultColWidth="11.421875" defaultRowHeight="15"/>
  <cols>
    <col min="1" max="1" width="4.140625" style="0" customWidth="1"/>
    <col min="2" max="2" width="3.8515625" style="0" customWidth="1"/>
    <col min="3" max="3" width="104.140625" style="0" bestFit="1" customWidth="1"/>
    <col min="4" max="4" width="3.57421875" style="0" customWidth="1"/>
    <col min="5" max="5" width="23.140625" style="0" customWidth="1"/>
  </cols>
  <sheetData>
    <row r="1" spans="1:10" ht="15">
      <c r="A1" s="75"/>
      <c r="B1" s="75"/>
      <c r="C1" s="105" t="str">
        <f>" Tirage d'un seul nombre compris entre "&amp;'bases du tirage'!D6&amp;" et "&amp;('bases du tirage'!D6+('bases du tirage'!D10-1)*'bases du tirage'!D8)&amp;" par sauts de "&amp;'bases du tirage'!D8</f>
        <v> Tirage d'un seul nombre compris entre 3 et 102 par sauts de 11</v>
      </c>
      <c r="D1" s="75"/>
      <c r="E1" s="75"/>
      <c r="F1" s="75"/>
      <c r="G1" s="75"/>
      <c r="H1" s="75"/>
      <c r="I1" s="75"/>
      <c r="J1" s="75"/>
    </row>
    <row r="2" spans="1:10" ht="15">
      <c r="A2" s="75"/>
      <c r="B2" s="75"/>
      <c r="C2" s="107" t="s">
        <v>55</v>
      </c>
      <c r="D2" s="75"/>
      <c r="E2" s="75"/>
      <c r="F2" s="75"/>
      <c r="G2" s="75"/>
      <c r="H2" s="75"/>
      <c r="I2" s="75"/>
      <c r="J2" s="75"/>
    </row>
    <row r="3" spans="1:10" ht="15">
      <c r="A3" s="75"/>
      <c r="B3" s="75"/>
      <c r="C3" s="97" t="s">
        <v>56</v>
      </c>
      <c r="D3" s="75"/>
      <c r="E3" s="75"/>
      <c r="F3" s="75"/>
      <c r="G3" s="75"/>
      <c r="H3" s="75"/>
      <c r="I3" s="75"/>
      <c r="J3" s="75"/>
    </row>
    <row r="4" spans="1:10" ht="9.75" customHeight="1">
      <c r="A4" s="75"/>
      <c r="B4" s="76"/>
      <c r="C4" s="76"/>
      <c r="D4" s="76"/>
      <c r="E4" s="75"/>
      <c r="F4" s="75"/>
      <c r="G4" s="75"/>
      <c r="H4" s="75"/>
      <c r="I4" s="75"/>
      <c r="J4" s="75"/>
    </row>
    <row r="5" spans="1:10" ht="381">
      <c r="A5" s="75"/>
      <c r="B5" s="76"/>
      <c r="C5" s="88">
        <f>'bases du tirage'!D15</f>
        <v>80</v>
      </c>
      <c r="D5" s="76"/>
      <c r="E5" s="75"/>
      <c r="F5" s="75"/>
      <c r="G5" s="75"/>
      <c r="H5" s="75"/>
      <c r="I5" s="75"/>
      <c r="J5" s="75"/>
    </row>
    <row r="6" spans="1:10" ht="15">
      <c r="A6" s="75"/>
      <c r="B6" s="76"/>
      <c r="C6" s="76"/>
      <c r="D6" s="76"/>
      <c r="E6" s="75"/>
      <c r="F6" s="75"/>
      <c r="G6" s="75"/>
      <c r="H6" s="75"/>
      <c r="I6" s="75"/>
      <c r="J6" s="75"/>
    </row>
    <row r="7" spans="1:9" ht="15">
      <c r="A7" s="75"/>
      <c r="B7" s="75"/>
      <c r="C7" s="75"/>
      <c r="D7" s="75"/>
      <c r="E7" s="75"/>
      <c r="F7" s="75"/>
      <c r="G7" s="75"/>
      <c r="H7" s="75"/>
      <c r="I7" s="75"/>
    </row>
    <row r="8" spans="1:9" ht="15">
      <c r="A8" s="75"/>
      <c r="B8" s="75"/>
      <c r="C8" s="75"/>
      <c r="D8" s="75"/>
      <c r="E8" s="75"/>
      <c r="F8" s="75"/>
      <c r="G8" s="75"/>
      <c r="H8" s="75"/>
      <c r="I8" s="75"/>
    </row>
    <row r="9" spans="1:9" ht="15">
      <c r="A9" s="75"/>
      <c r="B9" s="75"/>
      <c r="C9" s="90" t="s">
        <v>70</v>
      </c>
      <c r="D9" s="75"/>
      <c r="E9" s="75"/>
      <c r="F9" s="75"/>
      <c r="G9" s="75"/>
      <c r="H9" s="75"/>
      <c r="I9" s="75"/>
    </row>
    <row r="10" spans="1:9" ht="15">
      <c r="A10" s="75"/>
      <c r="B10" s="75"/>
      <c r="C10" s="75"/>
      <c r="D10" s="75"/>
      <c r="E10" s="75"/>
      <c r="F10" s="75"/>
      <c r="G10" s="75"/>
      <c r="H10" s="75"/>
      <c r="I10" s="75"/>
    </row>
    <row r="11" spans="1:9" ht="15">
      <c r="A11" s="75"/>
      <c r="B11" s="75"/>
      <c r="C11" s="204" t="s">
        <v>127</v>
      </c>
      <c r="D11" s="75"/>
      <c r="E11" s="75"/>
      <c r="F11" s="75"/>
      <c r="G11" s="75"/>
      <c r="H11" s="75"/>
      <c r="I11" s="75"/>
    </row>
    <row r="12" spans="1:9" ht="15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15">
      <c r="A13" s="75"/>
      <c r="B13" s="75"/>
      <c r="C13" s="75"/>
      <c r="D13" s="75"/>
      <c r="E13" s="75"/>
      <c r="F13" s="75"/>
      <c r="G13" s="75"/>
      <c r="H13" s="75"/>
      <c r="I13" s="75"/>
    </row>
    <row r="14" spans="1:9" ht="15">
      <c r="A14" s="75"/>
      <c r="B14" s="75"/>
      <c r="C14" s="75"/>
      <c r="D14" s="75"/>
      <c r="E14" s="75"/>
      <c r="F14" s="75"/>
      <c r="G14" s="75"/>
      <c r="H14" s="75"/>
      <c r="I14" s="75"/>
    </row>
    <row r="15" spans="1:9" ht="15">
      <c r="A15" s="75"/>
      <c r="B15" s="75"/>
      <c r="C15" s="75"/>
      <c r="D15" s="75"/>
      <c r="E15" s="75"/>
      <c r="F15" s="75"/>
      <c r="G15" s="75"/>
      <c r="H15" s="75"/>
      <c r="I15" s="75"/>
    </row>
    <row r="16" spans="1:9" ht="15">
      <c r="A16" s="75"/>
      <c r="B16" s="75"/>
      <c r="C16" s="75"/>
      <c r="D16" s="75"/>
      <c r="E16" s="75"/>
      <c r="F16" s="75"/>
      <c r="G16" s="75"/>
      <c r="H16" s="75"/>
      <c r="I16" s="75"/>
    </row>
    <row r="17" spans="1:9" ht="15">
      <c r="A17" s="75"/>
      <c r="B17" s="75"/>
      <c r="C17" s="75"/>
      <c r="D17" s="75"/>
      <c r="E17" s="75"/>
      <c r="F17" s="75"/>
      <c r="G17" s="75"/>
      <c r="H17" s="75"/>
      <c r="I17" s="75"/>
    </row>
    <row r="18" spans="1:9" ht="15">
      <c r="A18" s="75"/>
      <c r="B18" s="75"/>
      <c r="C18" s="75"/>
      <c r="D18" s="75"/>
      <c r="E18" s="75"/>
      <c r="F18" s="75"/>
      <c r="G18" s="75"/>
      <c r="H18" s="75"/>
      <c r="I18" s="75"/>
    </row>
  </sheetData>
  <sheetProtection/>
  <hyperlinks>
    <hyperlink ref="C2" location="'bases du tirage'!A1" display="Pour modifier les paramètres du tirage, aller sur l'onglet [Bases du tirage]"/>
    <hyperlink ref="C11" location="Intro!A1" display="Retour à la feuille {Intro]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RowColHeaders="0" zoomScalePageLayoutView="0" workbookViewId="0" topLeftCell="A1">
      <selection activeCell="C24" sqref="C24"/>
    </sheetView>
  </sheetViews>
  <sheetFormatPr defaultColWidth="11.421875" defaultRowHeight="15"/>
  <cols>
    <col min="1" max="1" width="4.421875" style="0" customWidth="1"/>
    <col min="2" max="2" width="2.7109375" style="0" customWidth="1"/>
    <col min="3" max="3" width="68.7109375" style="0" customWidth="1"/>
    <col min="4" max="4" width="3.57421875" style="0" customWidth="1"/>
    <col min="5" max="5" width="1.8515625" style="0" customWidth="1"/>
    <col min="6" max="6" width="3.00390625" style="0" customWidth="1"/>
    <col min="7" max="7" width="68.7109375" style="0" customWidth="1"/>
    <col min="8" max="8" width="3.00390625" style="0" customWidth="1"/>
    <col min="9" max="9" width="33.8515625" style="0" customWidth="1"/>
    <col min="10" max="10" width="11.421875" style="0" customWidth="1"/>
  </cols>
  <sheetData>
    <row r="1" spans="1:10" ht="15">
      <c r="A1" s="75"/>
      <c r="B1" s="100" t="str">
        <f>" Tirage d'un premier nombre compris entre "&amp;'bases du tirage'!D6&amp;" et "&amp;('bases du tirage'!D6+('bases du tirage'!D10-1)*'bases du tirage'!D8)&amp;" par sauts de "&amp;'bases du tirage'!D8</f>
        <v> Tirage d'un premier nombre compris entre 3 et 102 par sauts de 11</v>
      </c>
      <c r="C1" s="100"/>
      <c r="D1" s="100" t="str">
        <f>" et d'un second nombre compris entre "&amp;'bases du tirage'!J6&amp;" et "&amp;('bases du tirage'!J6+('bases du tirage'!J10-1)*'bases du tirage'!J8)&amp;" par sauts de "&amp;'bases du tirage'!J8</f>
        <v> et d'un second nombre compris entre 10 et 100 par sauts de 10</v>
      </c>
      <c r="E1" s="100"/>
      <c r="F1" s="100"/>
      <c r="G1" s="100"/>
      <c r="H1" s="100"/>
      <c r="I1" s="75"/>
      <c r="J1" s="75"/>
    </row>
    <row r="2" spans="1:10" ht="15">
      <c r="A2" s="80"/>
      <c r="B2" s="233" t="s">
        <v>55</v>
      </c>
      <c r="C2" s="233"/>
      <c r="D2" s="233"/>
      <c r="E2" s="233"/>
      <c r="F2" s="233"/>
      <c r="G2" s="233"/>
      <c r="H2" s="233"/>
      <c r="I2" s="80"/>
      <c r="J2" s="80"/>
    </row>
    <row r="3" spans="1:10" ht="15">
      <c r="A3" s="81"/>
      <c r="B3" s="116"/>
      <c r="C3" s="92"/>
      <c r="D3" s="92"/>
      <c r="E3" s="92"/>
      <c r="F3" s="92"/>
      <c r="G3" s="92"/>
      <c r="H3" s="92"/>
      <c r="I3" s="81"/>
      <c r="J3" s="81"/>
    </row>
    <row r="4" spans="1:10" ht="9.75" customHeight="1">
      <c r="A4" s="75"/>
      <c r="B4" s="76"/>
      <c r="C4" s="76"/>
      <c r="D4" s="76"/>
      <c r="E4" s="75"/>
      <c r="F4" s="76"/>
      <c r="G4" s="76"/>
      <c r="H4" s="76"/>
      <c r="I4" s="75"/>
      <c r="J4" s="75"/>
    </row>
    <row r="5" spans="1:10" ht="255">
      <c r="A5" s="75"/>
      <c r="B5" s="76"/>
      <c r="C5" s="87">
        <f>'bases du tirage'!D15</f>
        <v>80</v>
      </c>
      <c r="D5" s="76"/>
      <c r="E5" s="75"/>
      <c r="F5" s="76"/>
      <c r="G5" s="87">
        <f>'bases du tirage'!J15</f>
        <v>50</v>
      </c>
      <c r="H5" s="76"/>
      <c r="I5" s="75"/>
      <c r="J5" s="75"/>
    </row>
    <row r="6" spans="1:10" ht="15">
      <c r="A6" s="75"/>
      <c r="B6" s="76"/>
      <c r="C6" s="76"/>
      <c r="D6" s="76"/>
      <c r="E6" s="75"/>
      <c r="F6" s="76"/>
      <c r="G6" s="76"/>
      <c r="H6" s="76"/>
      <c r="I6" s="75"/>
      <c r="J6" s="75"/>
    </row>
    <row r="7" spans="1:10" ht="1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20.25" customHeight="1">
      <c r="A8" s="75"/>
      <c r="B8" s="75"/>
      <c r="C8" s="75"/>
      <c r="D8" s="75"/>
      <c r="E8" s="90" t="s">
        <v>69</v>
      </c>
      <c r="F8" s="75"/>
      <c r="G8" s="75"/>
      <c r="H8" s="75"/>
      <c r="I8" s="75"/>
      <c r="J8" s="75"/>
    </row>
    <row r="9" spans="1:10" ht="20.25" customHeight="1">
      <c r="A9" s="75"/>
      <c r="B9" s="75"/>
      <c r="C9" s="75"/>
      <c r="D9" s="75"/>
      <c r="E9" s="90"/>
      <c r="F9" s="75"/>
      <c r="G9" s="75"/>
      <c r="H9" s="75"/>
      <c r="I9" s="75"/>
      <c r="J9" s="75"/>
    </row>
    <row r="10" spans="1:10" ht="20.25" customHeight="1">
      <c r="A10" s="75"/>
      <c r="B10" s="75"/>
      <c r="C10" s="78"/>
      <c r="D10" s="78"/>
      <c r="E10" s="93" t="s">
        <v>56</v>
      </c>
      <c r="F10" s="78"/>
      <c r="G10" s="78"/>
      <c r="H10" s="75"/>
      <c r="I10" s="75"/>
      <c r="J10" s="75"/>
    </row>
    <row r="11" spans="1:10" ht="20.25" customHeight="1">
      <c r="A11" s="75"/>
      <c r="B11" s="75"/>
      <c r="C11" s="75"/>
      <c r="D11" s="75"/>
      <c r="E11" s="92"/>
      <c r="F11" s="75"/>
      <c r="G11" s="75"/>
      <c r="H11" s="75"/>
      <c r="I11" s="75"/>
      <c r="J11" s="75"/>
    </row>
    <row r="12" spans="1:10" ht="20.25" customHeight="1">
      <c r="A12" s="75"/>
      <c r="B12" s="75"/>
      <c r="C12" s="234" t="s">
        <v>127</v>
      </c>
      <c r="D12" s="234"/>
      <c r="E12" s="234"/>
      <c r="F12" s="234"/>
      <c r="G12" s="234"/>
      <c r="H12" s="75"/>
      <c r="I12" s="75"/>
      <c r="J12" s="75"/>
    </row>
    <row r="13" spans="1:10" ht="409.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</row>
  </sheetData>
  <sheetProtection/>
  <mergeCells count="2">
    <mergeCell ref="B2:H2"/>
    <mergeCell ref="C12:G12"/>
  </mergeCells>
  <hyperlinks>
    <hyperlink ref="B2:H2" location="'bases du tirage'!A1" display="Pour modifier les paramètres du tirage, aller sur l'onglet [Bases du tirage]"/>
    <hyperlink ref="C12" location="Intro!A1" display="Retour à la feuille {Intro]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RowColHeaders="0" zoomScalePageLayoutView="0" workbookViewId="0" topLeftCell="A1">
      <selection activeCell="C24" sqref="C24"/>
    </sheetView>
  </sheetViews>
  <sheetFormatPr defaultColWidth="11.421875" defaultRowHeight="15"/>
  <cols>
    <col min="1" max="1" width="4.28125" style="0" customWidth="1"/>
    <col min="2" max="2" width="2.7109375" style="0" customWidth="1"/>
    <col min="3" max="3" width="42.7109375" style="0" customWidth="1"/>
    <col min="4" max="4" width="3.140625" style="0" customWidth="1"/>
    <col min="5" max="5" width="3.28125" style="0" customWidth="1"/>
    <col min="6" max="6" width="3.00390625" style="0" customWidth="1"/>
    <col min="7" max="7" width="42.7109375" style="0" customWidth="1"/>
    <col min="8" max="8" width="3.00390625" style="0" customWidth="1"/>
    <col min="9" max="9" width="4.140625" style="0" customWidth="1"/>
    <col min="10" max="10" width="2.421875" style="0" customWidth="1"/>
    <col min="11" max="11" width="42.7109375" style="0" customWidth="1"/>
    <col min="12" max="12" width="2.421875" style="0" customWidth="1"/>
    <col min="14" max="14" width="21.8515625" style="0" customWidth="1"/>
  </cols>
  <sheetData>
    <row r="1" spans="1:14" ht="15">
      <c r="A1" s="75"/>
      <c r="B1" s="75"/>
      <c r="C1" s="75"/>
      <c r="D1" s="100" t="str">
        <f>" Tirage d'un premier nombre compris entre "&amp;'bases du tirage'!D6&amp;" et "&amp;('bases du tirage'!D6+('bases du tirage'!D10-1)*'bases du tirage'!D8)&amp;" par sauts de "&amp;'bases du tirage'!D8</f>
        <v> Tirage d'un premier nombre compris entre 3 et 102 par sauts de 11</v>
      </c>
      <c r="E1" s="100"/>
      <c r="F1" s="100"/>
      <c r="G1" s="100"/>
      <c r="H1" s="100"/>
      <c r="I1" s="100"/>
      <c r="J1" s="75"/>
      <c r="K1" s="75"/>
      <c r="L1" s="75"/>
      <c r="M1" s="75"/>
      <c r="N1" s="75"/>
    </row>
    <row r="2" spans="1:14" ht="15">
      <c r="A2" s="75"/>
      <c r="B2" s="75"/>
      <c r="C2" s="75"/>
      <c r="D2" s="100"/>
      <c r="E2" s="100" t="str">
        <f>" d'un second nombre compris entre "&amp;'bases du tirage'!J6&amp;" et "&amp;('bases du tirage'!J6+('bases du tirage'!J10-1)*'bases du tirage'!J8)&amp;" par sauts de "&amp;'bases du tirage'!J8</f>
        <v> d'un second nombre compris entre 10 et 100 par sauts de 10</v>
      </c>
      <c r="F2" s="100"/>
      <c r="G2" s="100"/>
      <c r="H2" s="100"/>
      <c r="I2" s="101"/>
      <c r="J2" s="80"/>
      <c r="K2" s="75"/>
      <c r="L2" s="75"/>
      <c r="M2" s="75"/>
      <c r="N2" s="75"/>
    </row>
    <row r="3" spans="1:14" ht="15">
      <c r="A3" s="75"/>
      <c r="B3" s="75"/>
      <c r="C3" s="75"/>
      <c r="D3" s="100"/>
      <c r="E3" s="100" t="str">
        <f>" et d'un troisième nombre compris entre "&amp;'bases du tirage'!P6&amp;" et "&amp;('bases du tirage'!P6+('bases du tirage'!P10-1)*'bases du tirage'!P8)&amp;" par sauts de "&amp;'bases du tirage'!P8</f>
        <v> et d'un troisième nombre compris entre 0 et 21 par sauts de 3</v>
      </c>
      <c r="F3" s="100"/>
      <c r="G3" s="100"/>
      <c r="H3" s="100"/>
      <c r="I3" s="101"/>
      <c r="J3" s="80"/>
      <c r="K3" s="75"/>
      <c r="L3" s="75"/>
      <c r="M3" s="75"/>
      <c r="N3" s="75"/>
    </row>
    <row r="4" spans="1:14" ht="15">
      <c r="A4" s="75"/>
      <c r="B4" s="75"/>
      <c r="C4" s="75"/>
      <c r="D4" s="75"/>
      <c r="E4" s="75"/>
      <c r="F4" s="75"/>
      <c r="G4" s="75"/>
      <c r="H4" s="75"/>
      <c r="I4" s="81"/>
      <c r="J4" s="81"/>
      <c r="K4" s="75"/>
      <c r="L4" s="75"/>
      <c r="M4" s="75"/>
      <c r="N4" s="75"/>
    </row>
    <row r="5" spans="1:14" ht="9.75" customHeight="1">
      <c r="A5" s="75"/>
      <c r="B5" s="76"/>
      <c r="C5" s="76"/>
      <c r="D5" s="76"/>
      <c r="E5" s="75"/>
      <c r="F5" s="76"/>
      <c r="G5" s="76"/>
      <c r="H5" s="76"/>
      <c r="I5" s="75"/>
      <c r="J5" s="76"/>
      <c r="K5" s="76"/>
      <c r="L5" s="76"/>
      <c r="M5" s="75"/>
      <c r="N5" s="75"/>
    </row>
    <row r="6" spans="1:14" ht="153">
      <c r="A6" s="75"/>
      <c r="B6" s="76"/>
      <c r="C6" s="86">
        <f>'bases du tirage'!D15</f>
        <v>80</v>
      </c>
      <c r="D6" s="76"/>
      <c r="E6" s="75"/>
      <c r="F6" s="76"/>
      <c r="G6" s="86">
        <f>'bases du tirage'!J15</f>
        <v>50</v>
      </c>
      <c r="H6" s="76"/>
      <c r="I6" s="75"/>
      <c r="J6" s="76"/>
      <c r="K6" s="86">
        <f>'bases du tirage'!P15</f>
        <v>18</v>
      </c>
      <c r="L6" s="76"/>
      <c r="M6" s="75"/>
      <c r="N6" s="75"/>
    </row>
    <row r="7" spans="1:14" ht="15">
      <c r="A7" s="75"/>
      <c r="B7" s="76"/>
      <c r="C7" s="76"/>
      <c r="D7" s="76"/>
      <c r="E7" s="75"/>
      <c r="F7" s="76"/>
      <c r="G7" s="76"/>
      <c r="H7" s="76"/>
      <c r="I7" s="75"/>
      <c r="J7" s="76"/>
      <c r="K7" s="82"/>
      <c r="L7" s="76"/>
      <c r="M7" s="75"/>
      <c r="N7" s="75"/>
    </row>
    <row r="8" spans="1:14" ht="9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5">
      <c r="A9" s="75"/>
      <c r="B9" s="75"/>
      <c r="C9" s="80"/>
      <c r="D9" s="80"/>
      <c r="E9" s="80"/>
      <c r="F9" s="80"/>
      <c r="G9" s="111" t="s">
        <v>55</v>
      </c>
      <c r="H9" s="80"/>
      <c r="I9" s="75"/>
      <c r="J9" s="75"/>
      <c r="K9" s="75"/>
      <c r="L9" s="75"/>
      <c r="M9" s="75"/>
      <c r="N9" s="75"/>
    </row>
    <row r="10" spans="1:14" ht="15">
      <c r="A10" s="75"/>
      <c r="B10" s="75"/>
      <c r="C10" s="81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15">
      <c r="A11" s="75"/>
      <c r="B11" s="75"/>
      <c r="C11" s="75"/>
      <c r="D11" s="81"/>
      <c r="E11" s="79"/>
      <c r="F11" s="79"/>
      <c r="G11" s="93" t="s">
        <v>56</v>
      </c>
      <c r="H11" s="79"/>
      <c r="I11" s="78"/>
      <c r="J11" s="75"/>
      <c r="K11" s="75"/>
      <c r="L11" s="75"/>
      <c r="M11" s="75"/>
      <c r="N11" s="75"/>
    </row>
    <row r="12" spans="1:14" ht="15">
      <c r="A12" s="75"/>
      <c r="B12" s="75"/>
      <c r="C12" s="75"/>
      <c r="D12" s="81"/>
      <c r="E12" s="81"/>
      <c r="F12" s="81"/>
      <c r="G12" s="92"/>
      <c r="H12" s="81"/>
      <c r="I12" s="75"/>
      <c r="J12" s="75"/>
      <c r="K12" s="75"/>
      <c r="L12" s="75"/>
      <c r="M12" s="75"/>
      <c r="N12" s="75"/>
    </row>
    <row r="13" spans="1:14" ht="12.75" customHeight="1">
      <c r="A13" s="75"/>
      <c r="B13" s="75"/>
      <c r="C13" s="75"/>
      <c r="D13" s="75"/>
      <c r="E13" s="75"/>
      <c r="F13" s="75"/>
      <c r="G13" s="90" t="s">
        <v>71</v>
      </c>
      <c r="H13" s="75"/>
      <c r="I13" s="75"/>
      <c r="J13" s="75"/>
      <c r="K13" s="75"/>
      <c r="L13" s="75"/>
      <c r="M13" s="75"/>
      <c r="N13" s="75"/>
    </row>
    <row r="14" spans="1:14" ht="12.75" customHeight="1">
      <c r="A14" s="75"/>
      <c r="B14" s="75"/>
      <c r="C14" s="75"/>
      <c r="D14" s="75"/>
      <c r="E14" s="75"/>
      <c r="F14" s="75"/>
      <c r="G14" s="90"/>
      <c r="H14" s="75"/>
      <c r="I14" s="75"/>
      <c r="J14" s="75"/>
      <c r="K14" s="75"/>
      <c r="L14" s="75"/>
      <c r="M14" s="75"/>
      <c r="N14" s="75"/>
    </row>
    <row r="15" spans="1:14" ht="12.75" customHeight="1">
      <c r="A15" s="75"/>
      <c r="B15" s="75"/>
      <c r="C15" s="75"/>
      <c r="D15" s="75"/>
      <c r="E15" s="75"/>
      <c r="F15" s="75"/>
      <c r="G15" s="204" t="s">
        <v>127</v>
      </c>
      <c r="H15" s="75"/>
      <c r="I15" s="75"/>
      <c r="J15" s="75"/>
      <c r="K15" s="75"/>
      <c r="L15" s="75"/>
      <c r="M15" s="75"/>
      <c r="N15" s="75"/>
    </row>
    <row r="16" spans="1:14" ht="409.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</sheetData>
  <sheetProtection/>
  <hyperlinks>
    <hyperlink ref="G9" location="'bases du tirage'!A1" display="Pour modifier les paramètres du tirage, aller sur l'onglet [Bases du tirage]"/>
    <hyperlink ref="G15" location="Intro!A1" display="Retour à la feuille {Intro]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RowColHeaders="0" zoomScalePageLayoutView="0" workbookViewId="0" topLeftCell="A1">
      <selection activeCell="C17" sqref="C17"/>
    </sheetView>
  </sheetViews>
  <sheetFormatPr defaultColWidth="11.421875" defaultRowHeight="15"/>
  <cols>
    <col min="1" max="1" width="4.57421875" style="0" customWidth="1"/>
    <col min="2" max="2" width="2.7109375" style="0" customWidth="1"/>
    <col min="3" max="3" width="68.7109375" style="0" customWidth="1"/>
    <col min="4" max="4" width="3.57421875" style="0" customWidth="1"/>
    <col min="5" max="5" width="1.8515625" style="0" customWidth="1"/>
    <col min="6" max="6" width="3.00390625" style="0" customWidth="1"/>
    <col min="7" max="7" width="62.00390625" style="0" bestFit="1" customWidth="1"/>
    <col min="8" max="8" width="3.00390625" style="0" customWidth="1"/>
    <col min="9" max="9" width="22.7109375" style="0" customWidth="1"/>
    <col min="10" max="10" width="11.421875" style="0" customWidth="1"/>
  </cols>
  <sheetData>
    <row r="1" spans="1:10" ht="15">
      <c r="A1" s="75"/>
      <c r="B1" s="100" t="str">
        <f>" Tirage d'un nombre compris entre "&amp;'bases du tirage'!D6&amp;" et "&amp;('bases du tirage'!D6+('bases du tirage'!D10-1)*'bases du tirage'!D8)&amp;" par sauts de "&amp;'bases du tirage'!D8</f>
        <v> Tirage d'un nombre compris entre 3 et 102 par sauts de 11</v>
      </c>
      <c r="C1" s="100"/>
      <c r="D1" s="100" t="str">
        <f>" et d'une flèche choisie dans une liste de "&amp;'bases du tirage'!V9&amp;" flèches"</f>
        <v> et d'une flèche choisie dans une liste de 4 flèches</v>
      </c>
      <c r="E1" s="100"/>
      <c r="F1" s="100"/>
      <c r="G1" s="100"/>
      <c r="H1" s="100"/>
      <c r="I1" s="75"/>
      <c r="J1" s="75"/>
    </row>
    <row r="2" spans="1:10" ht="15">
      <c r="A2" s="80"/>
      <c r="B2" s="233" t="s">
        <v>55</v>
      </c>
      <c r="C2" s="233"/>
      <c r="D2" s="233"/>
      <c r="E2" s="233"/>
      <c r="F2" s="233"/>
      <c r="G2" s="233"/>
      <c r="H2" s="233"/>
      <c r="I2" s="80"/>
      <c r="J2" s="80"/>
    </row>
    <row r="3" spans="1:10" ht="15">
      <c r="A3" s="81"/>
      <c r="B3" s="75"/>
      <c r="C3" s="92"/>
      <c r="D3" s="92"/>
      <c r="E3" s="92"/>
      <c r="F3" s="92"/>
      <c r="G3" s="92"/>
      <c r="H3" s="92"/>
      <c r="I3" s="81"/>
      <c r="J3" s="81"/>
    </row>
    <row r="4" spans="1:10" ht="9.75" customHeight="1">
      <c r="A4" s="75"/>
      <c r="B4" s="76"/>
      <c r="C4" s="76"/>
      <c r="D4" s="76"/>
      <c r="E4" s="75"/>
      <c r="F4" s="76"/>
      <c r="G4" s="76"/>
      <c r="H4" s="76"/>
      <c r="I4" s="75"/>
      <c r="J4" s="75"/>
    </row>
    <row r="5" spans="1:10" ht="303">
      <c r="A5" s="75"/>
      <c r="B5" s="76"/>
      <c r="C5" s="87">
        <f>'bases du tirage'!D15</f>
        <v>80</v>
      </c>
      <c r="D5" s="76"/>
      <c r="E5" s="75"/>
      <c r="F5" s="76"/>
      <c r="G5" s="83" t="str">
        <f>'bases du tirage'!V14</f>
        <v>ç</v>
      </c>
      <c r="H5" s="76"/>
      <c r="I5" s="75"/>
      <c r="J5" s="75"/>
    </row>
    <row r="6" spans="1:10" ht="15">
      <c r="A6" s="75"/>
      <c r="B6" s="76"/>
      <c r="C6" s="76"/>
      <c r="D6" s="76"/>
      <c r="E6" s="75"/>
      <c r="F6" s="76"/>
      <c r="G6" s="76"/>
      <c r="H6" s="76"/>
      <c r="I6" s="75"/>
      <c r="J6" s="75"/>
    </row>
    <row r="7" spans="1:10" ht="1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5.75" customHeight="1">
      <c r="A8" s="75"/>
      <c r="B8" s="75"/>
      <c r="C8" s="90" t="s">
        <v>87</v>
      </c>
      <c r="D8" s="75"/>
      <c r="E8" s="75"/>
      <c r="F8" s="75"/>
      <c r="G8" s="90" t="s">
        <v>72</v>
      </c>
      <c r="H8" s="75"/>
      <c r="I8" s="75"/>
      <c r="J8" s="75"/>
    </row>
    <row r="9" spans="1:10" ht="15.75" customHeight="1">
      <c r="A9" s="75"/>
      <c r="B9" s="75"/>
      <c r="C9" s="90"/>
      <c r="D9" s="75"/>
      <c r="E9" s="116"/>
      <c r="F9" s="75"/>
      <c r="G9" s="90"/>
      <c r="H9" s="75"/>
      <c r="I9" s="75"/>
      <c r="J9" s="75"/>
    </row>
    <row r="10" spans="1:10" ht="15.75" customHeight="1">
      <c r="A10" s="75"/>
      <c r="B10" s="75"/>
      <c r="C10" s="94"/>
      <c r="D10" s="78"/>
      <c r="E10" s="93" t="s">
        <v>56</v>
      </c>
      <c r="F10" s="78"/>
      <c r="G10" s="94"/>
      <c r="H10" s="75"/>
      <c r="I10" s="75"/>
      <c r="J10" s="75"/>
    </row>
    <row r="11" spans="1:10" ht="15.75" customHeight="1">
      <c r="A11" s="75"/>
      <c r="B11" s="75"/>
      <c r="C11" s="90"/>
      <c r="D11" s="75"/>
      <c r="E11" s="92"/>
      <c r="F11" s="75"/>
      <c r="G11" s="90"/>
      <c r="H11" s="75"/>
      <c r="I11" s="75"/>
      <c r="J11" s="75"/>
    </row>
    <row r="12" spans="1:10" ht="15.75" customHeight="1">
      <c r="A12" s="75"/>
      <c r="B12" s="75"/>
      <c r="C12" s="235" t="s">
        <v>127</v>
      </c>
      <c r="D12" s="235"/>
      <c r="E12" s="235"/>
      <c r="F12" s="235"/>
      <c r="G12" s="235"/>
      <c r="H12" s="75"/>
      <c r="I12" s="75"/>
      <c r="J12" s="75"/>
    </row>
    <row r="13" spans="1:10" ht="15.75">
      <c r="A13" s="75"/>
      <c r="B13" s="75"/>
      <c r="C13" s="75"/>
      <c r="D13" s="75"/>
      <c r="E13" s="75"/>
      <c r="F13" s="75"/>
      <c r="G13" s="84"/>
      <c r="H13" s="75"/>
      <c r="I13" s="75"/>
      <c r="J13" s="75"/>
    </row>
    <row r="14" spans="1:10" ht="139.5" customHeight="1">
      <c r="A14" s="75"/>
      <c r="B14" s="75"/>
      <c r="C14" s="75"/>
      <c r="D14" s="75"/>
      <c r="E14" s="75"/>
      <c r="F14" s="75"/>
      <c r="G14" s="75"/>
      <c r="H14" s="75"/>
      <c r="I14" s="75"/>
      <c r="J14" s="75"/>
    </row>
  </sheetData>
  <sheetProtection/>
  <mergeCells count="2">
    <mergeCell ref="B2:H2"/>
    <mergeCell ref="C12:G12"/>
  </mergeCells>
  <hyperlinks>
    <hyperlink ref="B2:H2" location="'bases du tirage'!A1" display="Pour modifier les paramètres du tirage, aller sur l'onglet [Bases du tirage]"/>
    <hyperlink ref="C12" location="Intro!A1" display="Retour à la feuille {Intro]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RowColHeaders="0" zoomScalePageLayoutView="0" workbookViewId="0" topLeftCell="A1">
      <selection activeCell="C18" sqref="C18"/>
    </sheetView>
  </sheetViews>
  <sheetFormatPr defaultColWidth="11.421875" defaultRowHeight="15"/>
  <cols>
    <col min="2" max="2" width="2.7109375" style="0" customWidth="1"/>
    <col min="3" max="3" width="62.7109375" style="0" customWidth="1"/>
    <col min="4" max="4" width="3.57421875" style="0" customWidth="1"/>
    <col min="5" max="5" width="1.8515625" style="0" customWidth="1"/>
    <col min="6" max="6" width="3.00390625" style="0" customWidth="1"/>
    <col min="7" max="7" width="68.7109375" style="95" customWidth="1"/>
    <col min="8" max="8" width="3.00390625" style="0" customWidth="1"/>
    <col min="9" max="9" width="22.7109375" style="0" customWidth="1"/>
    <col min="10" max="10" width="11.421875" style="0" customWidth="1"/>
  </cols>
  <sheetData>
    <row r="1" spans="1:10" ht="15">
      <c r="A1" s="75"/>
      <c r="B1" s="100" t="str">
        <f>" Tirage d'un nombre compris entre "&amp;'bases du tirage'!D6&amp;" et "&amp;('bases du tirage'!D6+('bases du tirage'!D10-1)*'bases du tirage'!D8)&amp;" par sauts de "&amp;'bases du tirage'!D8</f>
        <v> Tirage d'un nombre compris entre 3 et 102 par sauts de 11</v>
      </c>
      <c r="C1" s="100"/>
      <c r="D1" s="100" t="str">
        <f>" et d'un opérateur choisi dans une liste de "&amp;'bases du tirage'!V33&amp;" opérateurs"</f>
        <v> et d'un opérateur choisi dans une liste de 4 opérateurs</v>
      </c>
      <c r="E1" s="100"/>
      <c r="F1" s="100"/>
      <c r="G1" s="102"/>
      <c r="H1" s="100"/>
      <c r="I1" s="75"/>
      <c r="J1" s="75"/>
    </row>
    <row r="2" spans="1:10" ht="15">
      <c r="A2" s="80"/>
      <c r="B2" s="233" t="s">
        <v>55</v>
      </c>
      <c r="C2" s="233"/>
      <c r="D2" s="233"/>
      <c r="E2" s="233"/>
      <c r="F2" s="233"/>
      <c r="G2" s="233"/>
      <c r="H2" s="233"/>
      <c r="I2" s="80"/>
      <c r="J2" s="80"/>
    </row>
    <row r="3" spans="1:10" ht="15">
      <c r="A3" s="81"/>
      <c r="B3" s="75"/>
      <c r="C3" s="75"/>
      <c r="D3" s="75"/>
      <c r="E3" s="75"/>
      <c r="F3" s="75"/>
      <c r="G3" s="90"/>
      <c r="H3" s="75"/>
      <c r="I3" s="81"/>
      <c r="J3" s="81"/>
    </row>
    <row r="4" spans="1:10" ht="9.75" customHeight="1">
      <c r="A4" s="75"/>
      <c r="B4" s="76"/>
      <c r="C4" s="82"/>
      <c r="D4" s="76"/>
      <c r="E4" s="75"/>
      <c r="F4" s="76"/>
      <c r="G4" s="76"/>
      <c r="H4" s="76"/>
      <c r="I4" s="75"/>
      <c r="J4" s="75"/>
    </row>
    <row r="5" spans="1:10" ht="308.25">
      <c r="A5" s="75"/>
      <c r="B5" s="76"/>
      <c r="C5" s="85" t="str">
        <f>'bases du tirage'!V38</f>
        <v>¸</v>
      </c>
      <c r="D5" s="76"/>
      <c r="E5" s="75"/>
      <c r="F5" s="76"/>
      <c r="G5" s="87">
        <f>'bases du tirage'!D15</f>
        <v>80</v>
      </c>
      <c r="H5" s="76"/>
      <c r="I5" s="75"/>
      <c r="J5" s="75"/>
    </row>
    <row r="6" spans="1:10" ht="15">
      <c r="A6" s="75"/>
      <c r="B6" s="76"/>
      <c r="C6" s="82"/>
      <c r="D6" s="76"/>
      <c r="E6" s="75"/>
      <c r="F6" s="76"/>
      <c r="G6" s="76"/>
      <c r="H6" s="76"/>
      <c r="I6" s="75"/>
      <c r="J6" s="75"/>
    </row>
    <row r="7" spans="1:10" ht="15">
      <c r="A7" s="75"/>
      <c r="B7" s="75"/>
      <c r="C7" s="75"/>
      <c r="D7" s="75"/>
      <c r="E7" s="75"/>
      <c r="F7" s="75"/>
      <c r="G7" s="90"/>
      <c r="H7" s="75"/>
      <c r="I7" s="75"/>
      <c r="J7" s="75"/>
    </row>
    <row r="8" spans="1:10" ht="15.75" customHeight="1">
      <c r="A8" s="75"/>
      <c r="B8" s="75"/>
      <c r="C8" s="90" t="s">
        <v>86</v>
      </c>
      <c r="D8" s="96"/>
      <c r="E8" s="75"/>
      <c r="F8" s="75"/>
      <c r="G8" s="90" t="s">
        <v>87</v>
      </c>
      <c r="H8" s="75"/>
      <c r="I8" s="75"/>
      <c r="J8" s="75"/>
    </row>
    <row r="9" spans="1:10" ht="15.75" customHeight="1">
      <c r="A9" s="75"/>
      <c r="B9" s="75"/>
      <c r="C9" s="90"/>
      <c r="D9" s="96"/>
      <c r="E9" s="75"/>
      <c r="F9" s="75"/>
      <c r="G9" s="90"/>
      <c r="H9" s="75"/>
      <c r="I9" s="75"/>
      <c r="J9" s="75"/>
    </row>
    <row r="10" spans="1:13" ht="15">
      <c r="A10" s="92"/>
      <c r="B10" s="75"/>
      <c r="C10" s="78"/>
      <c r="D10" s="78"/>
      <c r="E10" s="78"/>
      <c r="F10" s="93" t="s">
        <v>56</v>
      </c>
      <c r="G10" s="93"/>
      <c r="H10" s="92"/>
      <c r="I10" s="92"/>
      <c r="J10" s="92"/>
      <c r="K10" s="93"/>
      <c r="L10" s="93"/>
      <c r="M10" s="115"/>
    </row>
    <row r="11" spans="1:13" ht="15">
      <c r="A11" s="92"/>
      <c r="B11" s="75"/>
      <c r="C11" s="75"/>
      <c r="D11" s="75"/>
      <c r="E11" s="75"/>
      <c r="F11" s="92"/>
      <c r="G11" s="92"/>
      <c r="H11" s="92"/>
      <c r="I11" s="92"/>
      <c r="J11" s="92"/>
      <c r="K11" s="93"/>
      <c r="L11" s="93"/>
      <c r="M11" s="115"/>
    </row>
    <row r="12" spans="1:13" ht="15">
      <c r="A12" s="92"/>
      <c r="B12" s="75"/>
      <c r="C12" s="235" t="s">
        <v>127</v>
      </c>
      <c r="D12" s="235"/>
      <c r="E12" s="235"/>
      <c r="F12" s="235"/>
      <c r="G12" s="235"/>
      <c r="H12" s="92"/>
      <c r="I12" s="92"/>
      <c r="J12" s="92"/>
      <c r="K12" s="93"/>
      <c r="L12" s="93"/>
      <c r="M12" s="115"/>
    </row>
    <row r="13" spans="1:10" ht="289.5" customHeight="1">
      <c r="A13" s="75"/>
      <c r="B13" s="75"/>
      <c r="C13" s="75"/>
      <c r="D13" s="75"/>
      <c r="E13" s="75"/>
      <c r="F13" s="75"/>
      <c r="G13" s="90"/>
      <c r="H13" s="75"/>
      <c r="I13" s="75"/>
      <c r="J13" s="75"/>
    </row>
  </sheetData>
  <sheetProtection/>
  <mergeCells count="2">
    <mergeCell ref="B2:H2"/>
    <mergeCell ref="C12:G12"/>
  </mergeCells>
  <hyperlinks>
    <hyperlink ref="B2:H2" location="'bases du tirage'!A1" display="Pour modifier les paramètres du tirage, aller sur l'onglet [Bases du tirage]"/>
    <hyperlink ref="C12:G12" location="Intro!A1" display="Retour à la feuille {Intro}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RowColHeaders="0" zoomScalePageLayoutView="0" workbookViewId="0" topLeftCell="A1">
      <selection activeCell="A17" sqref="A17"/>
    </sheetView>
  </sheetViews>
  <sheetFormatPr defaultColWidth="11.421875" defaultRowHeight="15"/>
  <cols>
    <col min="1" max="1" width="2.421875" style="0" customWidth="1"/>
    <col min="2" max="2" width="2.7109375" style="0" customWidth="1"/>
    <col min="3" max="3" width="42.7109375" style="0" customWidth="1"/>
    <col min="4" max="4" width="3.140625" style="0" customWidth="1"/>
    <col min="5" max="5" width="3.28125" style="0" customWidth="1"/>
    <col min="6" max="6" width="3.00390625" style="0" customWidth="1"/>
    <col min="7" max="7" width="42.7109375" style="0" customWidth="1"/>
    <col min="8" max="8" width="3.00390625" style="0" customWidth="1"/>
    <col min="9" max="9" width="4.140625" style="0" customWidth="1"/>
    <col min="10" max="10" width="2.421875" style="0" customWidth="1"/>
    <col min="11" max="11" width="42.7109375" style="0" customWidth="1"/>
    <col min="12" max="12" width="2.421875" style="0" customWidth="1"/>
    <col min="14" max="14" width="21.8515625" style="0" customWidth="1"/>
  </cols>
  <sheetData>
    <row r="1" spans="1:14" ht="15">
      <c r="A1" s="75"/>
      <c r="B1" s="75"/>
      <c r="C1" s="75"/>
      <c r="D1" s="100" t="str">
        <f>" Tirage d'un premier nombre compris entre "&amp;'bases du tirage'!D6&amp;" et "&amp;('bases du tirage'!D6+('bases du tirage'!D10-1)*'bases du tirage'!D8)&amp;" par sauts de "&amp;'bases du tirage'!D8</f>
        <v> Tirage d'un premier nombre compris entre 3 et 102 par sauts de 11</v>
      </c>
      <c r="E1" s="100"/>
      <c r="F1" s="100"/>
      <c r="G1" s="100"/>
      <c r="H1" s="100"/>
      <c r="I1" s="100"/>
      <c r="J1" s="75"/>
      <c r="K1" s="75"/>
      <c r="L1" s="75"/>
      <c r="M1" s="75"/>
      <c r="N1" s="75"/>
    </row>
    <row r="2" spans="1:14" ht="15">
      <c r="A2" s="75"/>
      <c r="B2" s="75"/>
      <c r="C2" s="75"/>
      <c r="D2" s="100"/>
      <c r="E2" s="100" t="str">
        <f>" d'un second nombre compris entre "&amp;'bases du tirage'!J6&amp;" et "&amp;('bases du tirage'!J6+('bases du tirage'!J10-1)*'bases du tirage'!J8)&amp;" par sauts de "&amp;'bases du tirage'!J8</f>
        <v> d'un second nombre compris entre 10 et 100 par sauts de 10</v>
      </c>
      <c r="F2" s="100"/>
      <c r="G2" s="100"/>
      <c r="H2" s="100"/>
      <c r="I2" s="101"/>
      <c r="J2" s="80"/>
      <c r="K2" s="75"/>
      <c r="L2" s="75"/>
      <c r="M2" s="75"/>
      <c r="N2" s="75"/>
    </row>
    <row r="3" spans="1:14" ht="15">
      <c r="A3" s="75"/>
      <c r="B3" s="75"/>
      <c r="C3" s="75"/>
      <c r="D3" s="100"/>
      <c r="E3" s="100" t="str">
        <f>" et d'un opérateur choisi dans une liste de "&amp;'bases du tirage'!V33&amp;" opérateurs"</f>
        <v> et d'un opérateur choisi dans une liste de 4 opérateurs</v>
      </c>
      <c r="F3" s="100"/>
      <c r="G3" s="100"/>
      <c r="H3" s="100"/>
      <c r="I3" s="101"/>
      <c r="J3" s="80"/>
      <c r="K3" s="75"/>
      <c r="L3" s="75"/>
      <c r="M3" s="75"/>
      <c r="N3" s="75"/>
    </row>
    <row r="4" spans="1:14" ht="15">
      <c r="A4" s="75"/>
      <c r="B4" s="75"/>
      <c r="C4" s="75"/>
      <c r="D4" s="75"/>
      <c r="E4" s="75"/>
      <c r="F4" s="75"/>
      <c r="G4" s="75"/>
      <c r="H4" s="75"/>
      <c r="I4" s="81"/>
      <c r="J4" s="81"/>
      <c r="K4" s="75"/>
      <c r="L4" s="75"/>
      <c r="M4" s="75"/>
      <c r="N4" s="75"/>
    </row>
    <row r="5" spans="1:14" ht="9.75" customHeight="1">
      <c r="A5" s="75"/>
      <c r="B5" s="76"/>
      <c r="C5" s="76"/>
      <c r="D5" s="76"/>
      <c r="E5" s="75"/>
      <c r="F5" s="76"/>
      <c r="G5" s="76"/>
      <c r="H5" s="76"/>
      <c r="I5" s="75"/>
      <c r="J5" s="76"/>
      <c r="K5" s="76"/>
      <c r="L5" s="76"/>
      <c r="M5" s="75"/>
      <c r="N5" s="75"/>
    </row>
    <row r="6" spans="1:14" ht="185.25">
      <c r="A6" s="75"/>
      <c r="B6" s="76"/>
      <c r="C6" s="86">
        <f>'bases du tirage'!D15</f>
        <v>80</v>
      </c>
      <c r="D6" s="76"/>
      <c r="E6" s="75"/>
      <c r="F6" s="76"/>
      <c r="G6" s="89" t="str">
        <f>'bases du tirage'!V38</f>
        <v>¸</v>
      </c>
      <c r="H6" s="76"/>
      <c r="I6" s="75"/>
      <c r="J6" s="76"/>
      <c r="K6" s="86">
        <f>'bases du tirage'!J15</f>
        <v>50</v>
      </c>
      <c r="L6" s="76"/>
      <c r="M6" s="75"/>
      <c r="N6" s="75"/>
    </row>
    <row r="7" spans="1:14" ht="15">
      <c r="A7" s="75"/>
      <c r="B7" s="76"/>
      <c r="C7" s="76"/>
      <c r="D7" s="76"/>
      <c r="E7" s="75"/>
      <c r="F7" s="76"/>
      <c r="G7" s="82"/>
      <c r="H7" s="76"/>
      <c r="I7" s="75"/>
      <c r="J7" s="76"/>
      <c r="K7" s="76"/>
      <c r="L7" s="76"/>
      <c r="M7" s="75"/>
      <c r="N7" s="75"/>
    </row>
    <row r="8" spans="1:14" ht="9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5">
      <c r="A9" s="75"/>
      <c r="B9" s="75"/>
      <c r="C9" s="90" t="s">
        <v>84</v>
      </c>
      <c r="D9" s="75"/>
      <c r="E9" s="75"/>
      <c r="F9" s="75"/>
      <c r="G9" s="90" t="s">
        <v>85</v>
      </c>
      <c r="H9" s="75"/>
      <c r="I9" s="75"/>
      <c r="J9" s="75"/>
      <c r="K9" s="90" t="s">
        <v>84</v>
      </c>
      <c r="L9" s="75"/>
      <c r="M9" s="75"/>
      <c r="N9" s="75"/>
    </row>
    <row r="10" spans="1:14" ht="1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15">
      <c r="A11" s="75"/>
      <c r="B11" s="90"/>
      <c r="C11" s="91"/>
      <c r="D11" s="91"/>
      <c r="E11" s="91"/>
      <c r="F11" s="91"/>
      <c r="G11" s="110" t="s">
        <v>55</v>
      </c>
      <c r="H11" s="91"/>
      <c r="I11" s="90"/>
      <c r="J11" s="90"/>
      <c r="K11" s="90"/>
      <c r="L11" s="75"/>
      <c r="M11" s="75"/>
      <c r="N11" s="75"/>
    </row>
    <row r="12" spans="1:14" ht="15">
      <c r="A12" s="75"/>
      <c r="B12" s="90"/>
      <c r="C12" s="91"/>
      <c r="D12" s="91"/>
      <c r="E12" s="91"/>
      <c r="F12" s="91"/>
      <c r="G12" s="110"/>
      <c r="H12" s="91"/>
      <c r="I12" s="90"/>
      <c r="J12" s="90"/>
      <c r="K12" s="90"/>
      <c r="L12" s="75"/>
      <c r="M12" s="75"/>
      <c r="N12" s="75"/>
    </row>
    <row r="13" spans="1:14" ht="15">
      <c r="A13" s="75"/>
      <c r="B13" s="90"/>
      <c r="C13" s="91"/>
      <c r="D13" s="93"/>
      <c r="E13" s="93"/>
      <c r="F13" s="93"/>
      <c r="G13" s="93" t="s">
        <v>56</v>
      </c>
      <c r="H13" s="93"/>
      <c r="I13" s="94"/>
      <c r="J13" s="90"/>
      <c r="K13" s="90"/>
      <c r="L13" s="75"/>
      <c r="M13" s="75"/>
      <c r="N13" s="75"/>
    </row>
    <row r="14" spans="1:14" ht="15">
      <c r="A14" s="75"/>
      <c r="B14" s="90"/>
      <c r="C14" s="91"/>
      <c r="D14" s="91"/>
      <c r="E14" s="91"/>
      <c r="F14" s="91"/>
      <c r="G14" s="110"/>
      <c r="H14" s="91"/>
      <c r="I14" s="90"/>
      <c r="J14" s="90"/>
      <c r="K14" s="90"/>
      <c r="L14" s="75"/>
      <c r="M14" s="75"/>
      <c r="N14" s="75"/>
    </row>
    <row r="15" spans="1:14" ht="15">
      <c r="A15" s="75"/>
      <c r="B15" s="90"/>
      <c r="C15" s="92"/>
      <c r="D15" s="75"/>
      <c r="E15" s="75"/>
      <c r="F15" s="75"/>
      <c r="G15" s="107" t="s">
        <v>127</v>
      </c>
      <c r="H15" s="75"/>
      <c r="I15" s="75"/>
      <c r="J15" s="75"/>
      <c r="K15" s="90"/>
      <c r="L15" s="75"/>
      <c r="M15" s="75"/>
      <c r="N15" s="75"/>
    </row>
    <row r="16" spans="1:14" ht="232.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</sheetData>
  <sheetProtection/>
  <hyperlinks>
    <hyperlink ref="G11" location="'bases du tirage'!A1" display="Pour modifier les paramètres du tirage, aller sur l'onglet [Bases du tirage]"/>
    <hyperlink ref="G15" location="Intro!A1" display="Retour à la feuille {Intro}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RowColHeaders="0" zoomScalePageLayoutView="0" workbookViewId="0" topLeftCell="A1">
      <selection activeCell="B26" sqref="B26"/>
    </sheetView>
  </sheetViews>
  <sheetFormatPr defaultColWidth="11.421875" defaultRowHeight="15"/>
  <cols>
    <col min="1" max="1" width="4.00390625" style="0" customWidth="1"/>
    <col min="2" max="2" width="2.7109375" style="0" customWidth="1"/>
    <col min="3" max="3" width="42.7109375" style="0" customWidth="1"/>
    <col min="4" max="4" width="3.140625" style="0" customWidth="1"/>
    <col min="5" max="5" width="3.28125" style="0" customWidth="1"/>
    <col min="6" max="6" width="3.00390625" style="0" customWidth="1"/>
    <col min="7" max="7" width="42.7109375" style="0" customWidth="1"/>
    <col min="8" max="8" width="3.00390625" style="0" customWidth="1"/>
    <col min="9" max="9" width="4.140625" style="0" customWidth="1"/>
    <col min="10" max="10" width="2.421875" style="0" customWidth="1"/>
    <col min="11" max="11" width="42.7109375" style="0" customWidth="1"/>
    <col min="12" max="12" width="2.421875" style="0" customWidth="1"/>
    <col min="14" max="14" width="21.8515625" style="0" customWidth="1"/>
  </cols>
  <sheetData>
    <row r="1" spans="1:14" ht="15">
      <c r="A1" s="75"/>
      <c r="B1" s="100" t="str">
        <f>" Tirage d'un premier nombre compris entre "&amp;'bases du tirage'!D6&amp;" et "&amp;('bases du tirage'!D6+('bases du tirage'!D10-1)*'bases du tirage'!D8)&amp;" par sauts de "&amp;'bases du tirage'!D8</f>
        <v> Tirage d'un premier nombre compris entre 3 et 102 par sauts de 11</v>
      </c>
      <c r="C1" s="100"/>
      <c r="D1" s="100"/>
      <c r="E1" s="100"/>
      <c r="F1" s="100"/>
      <c r="G1" s="100"/>
      <c r="H1" s="100" t="str">
        <f>" d'un troisième nombre compris entre "&amp;'bases du tirage'!P6&amp;" et "&amp;('bases du tirage'!P6+('bases du tirage'!P10-1)*'bases du tirage'!P8)&amp;" par sauts de "&amp;'bases du tirage'!P8</f>
        <v> d'un troisième nombre compris entre 0 et 21 par sauts de 3</v>
      </c>
      <c r="I1" s="100"/>
      <c r="J1" s="100"/>
      <c r="K1" s="100"/>
      <c r="L1" s="100"/>
      <c r="M1" s="75"/>
      <c r="N1" s="75"/>
    </row>
    <row r="2" spans="1:14" ht="15">
      <c r="A2" s="75"/>
      <c r="B2" s="100"/>
      <c r="C2" s="100" t="str">
        <f>" d'un second nombre compris entre "&amp;'bases du tirage'!J6&amp;" et "&amp;('bases du tirage'!J6+('bases du tirage'!J10-1)*'bases du tirage'!J8)&amp;" par sauts de "&amp;'bases du tirage'!J8</f>
        <v> d'un second nombre compris entre 10 et 100 par sauts de 10</v>
      </c>
      <c r="D2" s="100"/>
      <c r="E2" s="100"/>
      <c r="F2" s="100"/>
      <c r="G2" s="101"/>
      <c r="H2" s="103" t="s">
        <v>61</v>
      </c>
      <c r="I2" s="100"/>
      <c r="J2" s="101"/>
      <c r="K2" s="100"/>
      <c r="L2" s="100"/>
      <c r="M2" s="75"/>
      <c r="N2" s="75"/>
    </row>
    <row r="3" spans="1:14" ht="15">
      <c r="A3" s="75"/>
      <c r="B3" s="75"/>
      <c r="C3" s="75"/>
      <c r="D3" s="75"/>
      <c r="E3" s="75"/>
      <c r="F3" s="75"/>
      <c r="G3" s="111" t="s">
        <v>55</v>
      </c>
      <c r="H3" s="75"/>
      <c r="I3" s="75"/>
      <c r="J3" s="80"/>
      <c r="K3" s="75"/>
      <c r="L3" s="75"/>
      <c r="M3" s="75"/>
      <c r="N3" s="75"/>
    </row>
    <row r="4" spans="1:14" ht="15">
      <c r="A4" s="75"/>
      <c r="B4" s="75"/>
      <c r="C4" s="75"/>
      <c r="D4" s="75"/>
      <c r="E4" s="75"/>
      <c r="F4" s="75"/>
      <c r="G4" s="75"/>
      <c r="H4" s="75"/>
      <c r="I4" s="81"/>
      <c r="J4" s="81"/>
      <c r="K4" s="75"/>
      <c r="L4" s="75"/>
      <c r="M4" s="75"/>
      <c r="N4" s="75"/>
    </row>
    <row r="5" spans="1:14" ht="9.75" customHeight="1">
      <c r="A5" s="75"/>
      <c r="B5" s="76"/>
      <c r="C5" s="76"/>
      <c r="D5" s="76"/>
      <c r="E5" s="75"/>
      <c r="F5" s="76"/>
      <c r="G5" s="76"/>
      <c r="H5" s="76"/>
      <c r="I5" s="75"/>
      <c r="J5" s="76"/>
      <c r="K5" s="76"/>
      <c r="L5" s="76"/>
      <c r="M5" s="75"/>
      <c r="N5" s="75"/>
    </row>
    <row r="6" spans="1:14" ht="153">
      <c r="A6" s="75"/>
      <c r="B6" s="76"/>
      <c r="C6" s="86">
        <f>'bases du tirage'!D15</f>
        <v>80</v>
      </c>
      <c r="D6" s="76"/>
      <c r="E6" s="75"/>
      <c r="F6" s="76"/>
      <c r="G6" s="86">
        <f>'bases du tirage'!J15</f>
        <v>50</v>
      </c>
      <c r="H6" s="76"/>
      <c r="I6" s="75"/>
      <c r="J6" s="76"/>
      <c r="K6" s="86">
        <f>'bases du tirage'!P15</f>
        <v>18</v>
      </c>
      <c r="L6" s="76"/>
      <c r="M6" s="75"/>
      <c r="N6" s="75"/>
    </row>
    <row r="7" spans="1:14" ht="15">
      <c r="A7" s="75"/>
      <c r="B7" s="76"/>
      <c r="C7" s="76"/>
      <c r="D7" s="76"/>
      <c r="E7" s="75"/>
      <c r="F7" s="76"/>
      <c r="G7" s="76"/>
      <c r="H7" s="76"/>
      <c r="I7" s="75"/>
      <c r="J7" s="76"/>
      <c r="K7" s="82"/>
      <c r="L7" s="76"/>
      <c r="M7" s="75"/>
      <c r="N7" s="75"/>
    </row>
    <row r="8" spans="1:14" ht="9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5">
      <c r="A9" s="75"/>
      <c r="B9" s="76"/>
      <c r="C9" s="76"/>
      <c r="D9" s="76"/>
      <c r="E9" s="80"/>
      <c r="F9" s="80"/>
      <c r="G9" s="75"/>
      <c r="H9" s="80"/>
      <c r="I9" s="75"/>
      <c r="J9" s="76"/>
      <c r="K9" s="76"/>
      <c r="L9" s="76"/>
      <c r="M9" s="75"/>
      <c r="N9" s="75"/>
    </row>
    <row r="10" spans="1:14" ht="185.25">
      <c r="A10" s="75"/>
      <c r="B10" s="76"/>
      <c r="C10" s="89" t="str">
        <f>'bases du tirage'!V38</f>
        <v>¸</v>
      </c>
      <c r="D10" s="76"/>
      <c r="E10" s="81"/>
      <c r="F10" s="81"/>
      <c r="G10" s="75"/>
      <c r="H10" s="81"/>
      <c r="I10" s="75"/>
      <c r="J10" s="76"/>
      <c r="K10" s="89" t="str">
        <f>'bases du tirage'!V59</f>
        <v>¸</v>
      </c>
      <c r="L10" s="76"/>
      <c r="M10" s="75"/>
      <c r="N10" s="75"/>
    </row>
    <row r="11" spans="1:14" ht="15">
      <c r="A11" s="75"/>
      <c r="B11" s="76"/>
      <c r="C11" s="82"/>
      <c r="D11" s="76"/>
      <c r="E11" s="75"/>
      <c r="F11" s="75"/>
      <c r="G11" s="75"/>
      <c r="H11" s="75"/>
      <c r="I11" s="75"/>
      <c r="J11" s="76"/>
      <c r="K11" s="82"/>
      <c r="L11" s="76"/>
      <c r="M11" s="75"/>
      <c r="N11" s="75"/>
    </row>
    <row r="12" spans="1:14" ht="15">
      <c r="A12" s="75"/>
      <c r="B12" s="75"/>
      <c r="C12" s="75"/>
      <c r="D12" s="75"/>
      <c r="E12" s="116"/>
      <c r="F12" s="116"/>
      <c r="G12" s="116"/>
      <c r="H12" s="116"/>
      <c r="I12" s="116"/>
      <c r="J12" s="75"/>
      <c r="K12" s="75"/>
      <c r="L12" s="75"/>
      <c r="M12" s="75"/>
      <c r="N12" s="75"/>
    </row>
    <row r="13" spans="1:14" ht="15">
      <c r="A13" s="75"/>
      <c r="B13" s="75"/>
      <c r="C13" s="75"/>
      <c r="D13" s="75"/>
      <c r="E13" s="115"/>
      <c r="F13" s="115"/>
      <c r="G13" s="79" t="s">
        <v>56</v>
      </c>
      <c r="H13" s="115"/>
      <c r="I13" s="115"/>
      <c r="J13" s="75"/>
      <c r="K13" s="75"/>
      <c r="L13" s="75"/>
      <c r="M13" s="75"/>
      <c r="N13" s="75"/>
    </row>
    <row r="14" spans="1:14" ht="15">
      <c r="A14" s="75"/>
      <c r="B14" s="75"/>
      <c r="C14" s="75"/>
      <c r="D14" s="75"/>
      <c r="E14" s="116"/>
      <c r="F14" s="116"/>
      <c r="G14" s="81"/>
      <c r="H14" s="116"/>
      <c r="I14" s="116"/>
      <c r="J14" s="75"/>
      <c r="K14" s="75"/>
      <c r="L14" s="75"/>
      <c r="M14" s="75"/>
      <c r="N14" s="75"/>
    </row>
    <row r="15" spans="1:14" ht="15">
      <c r="A15" s="75"/>
      <c r="B15" s="75"/>
      <c r="C15" s="75"/>
      <c r="D15" s="75"/>
      <c r="E15" s="116"/>
      <c r="F15" s="116"/>
      <c r="G15" s="107" t="s">
        <v>127</v>
      </c>
      <c r="H15" s="116"/>
      <c r="I15" s="116"/>
      <c r="J15" s="75"/>
      <c r="K15" s="75"/>
      <c r="L15" s="75"/>
      <c r="M15" s="75"/>
      <c r="N15" s="75"/>
    </row>
    <row r="16" spans="1:14" ht="275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</sheetData>
  <sheetProtection/>
  <hyperlinks>
    <hyperlink ref="G3" location="'bases du tirage'!A1" display="Pour modifier les paramètres du tirage, aller sur l'onglet [Bases du tirage]"/>
    <hyperlink ref="G15" location="Intro!A1" display="Retour à la feuille {Intro}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RowColHeaders="0" zoomScalePageLayoutView="0" workbookViewId="0" topLeftCell="A1">
      <selection activeCell="A19" sqref="A19"/>
    </sheetView>
  </sheetViews>
  <sheetFormatPr defaultColWidth="11.421875" defaultRowHeight="15"/>
  <cols>
    <col min="2" max="2" width="3.8515625" style="0" customWidth="1"/>
    <col min="3" max="3" width="104.140625" style="0" bestFit="1" customWidth="1"/>
    <col min="4" max="4" width="3.57421875" style="0" customWidth="1"/>
    <col min="5" max="5" width="23.140625" style="0" customWidth="1"/>
  </cols>
  <sheetData>
    <row r="1" spans="1:10" ht="15">
      <c r="A1" s="75"/>
      <c r="B1" s="75"/>
      <c r="C1" s="102" t="str">
        <f>" Tirage d'un nombre exprimés par les doigts"&amp;IF('bases du tirage'!D73&lt;6," d'une main"," des deux mains")</f>
        <v> Tirage d'un nombre exprimés par les doigts des deux mains</v>
      </c>
      <c r="D1" s="75"/>
      <c r="E1" s="75"/>
      <c r="F1" s="75"/>
      <c r="G1" s="75"/>
      <c r="H1" s="75"/>
      <c r="I1" s="75"/>
      <c r="J1" s="75"/>
    </row>
    <row r="2" spans="1:10" ht="15">
      <c r="A2" s="75"/>
      <c r="B2" s="75"/>
      <c r="C2" s="107" t="s">
        <v>55</v>
      </c>
      <c r="D2" s="75"/>
      <c r="E2" s="75"/>
      <c r="F2" s="75"/>
      <c r="G2" s="75"/>
      <c r="H2" s="75"/>
      <c r="I2" s="75"/>
      <c r="J2" s="75"/>
    </row>
    <row r="3" spans="1:10" ht="1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9.75" customHeight="1">
      <c r="A4" s="75"/>
      <c r="B4" s="76"/>
      <c r="C4" s="76"/>
      <c r="D4" s="76"/>
      <c r="E4" s="75"/>
      <c r="F4" s="75"/>
      <c r="G4" s="75"/>
      <c r="H4" s="75"/>
      <c r="I4" s="75"/>
      <c r="J4" s="75"/>
    </row>
    <row r="5" spans="1:10" ht="373.5">
      <c r="A5" s="75"/>
      <c r="B5" s="76"/>
      <c r="C5" s="98" t="str">
        <f>'bases du tirage'!D78</f>
        <v>L</v>
      </c>
      <c r="D5" s="76"/>
      <c r="E5" s="75"/>
      <c r="F5" s="75"/>
      <c r="G5" s="75"/>
      <c r="H5" s="75"/>
      <c r="I5" s="75"/>
      <c r="J5" s="75"/>
    </row>
    <row r="6" spans="1:10" ht="15">
      <c r="A6" s="75"/>
      <c r="B6" s="76"/>
      <c r="C6" s="76"/>
      <c r="D6" s="76"/>
      <c r="E6" s="75"/>
      <c r="F6" s="75"/>
      <c r="G6" s="75"/>
      <c r="H6" s="75"/>
      <c r="I6" s="75"/>
      <c r="J6" s="75"/>
    </row>
    <row r="7" spans="1:9" ht="15">
      <c r="A7" s="75"/>
      <c r="B7" s="75"/>
      <c r="C7" s="75"/>
      <c r="D7" s="75"/>
      <c r="E7" s="75"/>
      <c r="F7" s="75"/>
      <c r="G7" s="75"/>
      <c r="H7" s="75"/>
      <c r="I7" s="75"/>
    </row>
    <row r="8" spans="1:9" ht="15.75">
      <c r="A8" s="75"/>
      <c r="B8" s="75"/>
      <c r="C8" s="106" t="s">
        <v>88</v>
      </c>
      <c r="D8" s="99"/>
      <c r="E8" s="75"/>
      <c r="F8" s="75"/>
      <c r="G8" s="75"/>
      <c r="H8" s="75"/>
      <c r="I8" s="75"/>
    </row>
    <row r="9" spans="1:9" ht="15">
      <c r="A9" s="75"/>
      <c r="B9" s="75"/>
      <c r="C9" s="75"/>
      <c r="D9" s="75"/>
      <c r="E9" s="75"/>
      <c r="F9" s="75"/>
      <c r="G9" s="75"/>
      <c r="H9" s="75"/>
      <c r="I9" s="75"/>
    </row>
    <row r="10" spans="1:9" ht="15">
      <c r="A10" s="75"/>
      <c r="B10" s="75"/>
      <c r="C10" s="114" t="s">
        <v>56</v>
      </c>
      <c r="D10" s="75"/>
      <c r="E10" s="75"/>
      <c r="F10" s="75"/>
      <c r="G10" s="75"/>
      <c r="H10" s="75"/>
      <c r="I10" s="75"/>
    </row>
    <row r="11" spans="1:9" ht="15">
      <c r="A11" s="75"/>
      <c r="B11" s="75"/>
      <c r="C11" s="75"/>
      <c r="D11" s="75"/>
      <c r="E11" s="75"/>
      <c r="F11" s="75"/>
      <c r="G11" s="75"/>
      <c r="H11" s="75"/>
      <c r="I11" s="75"/>
    </row>
    <row r="12" spans="1:9" ht="15">
      <c r="A12" s="75"/>
      <c r="B12" s="75"/>
      <c r="C12" s="107" t="s">
        <v>127</v>
      </c>
      <c r="D12" s="75"/>
      <c r="E12" s="75"/>
      <c r="F12" s="75"/>
      <c r="G12" s="75"/>
      <c r="H12" s="75"/>
      <c r="I12" s="75"/>
    </row>
    <row r="13" spans="1:9" ht="15">
      <c r="A13" s="75"/>
      <c r="B13" s="75"/>
      <c r="C13" s="75"/>
      <c r="D13" s="75"/>
      <c r="E13" s="75"/>
      <c r="F13" s="75"/>
      <c r="G13" s="75"/>
      <c r="H13" s="75"/>
      <c r="I13" s="75"/>
    </row>
    <row r="14" spans="1:9" ht="15">
      <c r="A14" s="75"/>
      <c r="B14" s="75"/>
      <c r="C14" s="75"/>
      <c r="D14" s="75"/>
      <c r="E14" s="75"/>
      <c r="F14" s="75"/>
      <c r="G14" s="75"/>
      <c r="H14" s="75"/>
      <c r="I14" s="75"/>
    </row>
    <row r="15" spans="1:9" ht="15">
      <c r="A15" s="75"/>
      <c r="B15" s="75"/>
      <c r="C15" s="75"/>
      <c r="D15" s="75"/>
      <c r="E15" s="75"/>
      <c r="F15" s="75"/>
      <c r="G15" s="75"/>
      <c r="H15" s="75"/>
      <c r="I15" s="75"/>
    </row>
    <row r="16" spans="1:9" ht="15">
      <c r="A16" s="75"/>
      <c r="B16" s="75"/>
      <c r="C16" s="75"/>
      <c r="D16" s="75"/>
      <c r="E16" s="75"/>
      <c r="F16" s="75"/>
      <c r="G16" s="75"/>
      <c r="H16" s="75"/>
      <c r="I16" s="75"/>
    </row>
    <row r="17" spans="1:9" ht="15">
      <c r="A17" s="75"/>
      <c r="B17" s="75"/>
      <c r="C17" s="75"/>
      <c r="D17" s="75"/>
      <c r="E17" s="75"/>
      <c r="F17" s="75"/>
      <c r="G17" s="75"/>
      <c r="H17" s="75"/>
      <c r="I17" s="75"/>
    </row>
    <row r="18" spans="1:9" ht="342.75" customHeight="1">
      <c r="A18" s="75"/>
      <c r="B18" s="75"/>
      <c r="C18" s="75"/>
      <c r="D18" s="75"/>
      <c r="E18" s="75"/>
      <c r="F18" s="75"/>
      <c r="G18" s="75"/>
      <c r="H18" s="75"/>
      <c r="I18" s="75"/>
    </row>
  </sheetData>
  <sheetProtection/>
  <hyperlinks>
    <hyperlink ref="C2" location="'bases du tirage'!A1" display="Pour modifier les paramètres du tirage, aller sur l'onglet [Bases du tirage]"/>
    <hyperlink ref="C12" location="Intro!A1" display="Retour à la feuille {Intro}"/>
  </hyperlink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bertin</dc:creator>
  <cp:keywords/>
  <dc:description/>
  <cp:lastModifiedBy>Didier bertin</cp:lastModifiedBy>
  <dcterms:created xsi:type="dcterms:W3CDTF">2009-11-30T17:30:06Z</dcterms:created>
  <dcterms:modified xsi:type="dcterms:W3CDTF">2011-12-26T19:07:38Z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